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Бережливые технологии\Конкурс_Школа№16_Саров\"/>
    </mc:Choice>
  </mc:AlternateContent>
  <bookViews>
    <workbookView xWindow="0" yWindow="0" windowWidth="24750" windowHeight="11805" firstSheet="1" activeTab="1"/>
  </bookViews>
  <sheets>
    <sheet name="не трогать" sheetId="1" state="hidden" r:id="rId1"/>
    <sheet name="Инструкция " sheetId="5" r:id="rId2"/>
    <sheet name="ИУП(универсальный)" sheetId="4" r:id="rId3"/>
    <sheet name="Инженерный" sheetId="6" r:id="rId4"/>
    <sheet name="Инф.-технологический" sheetId="7" r:id="rId5"/>
    <sheet name="Гуманитарный" sheetId="8" r:id="rId6"/>
    <sheet name="Естеств.-научн." sheetId="9" r:id="rId7"/>
  </sheets>
  <definedNames>
    <definedName name="_1" localSheetId="5">Таблица17[ИСТ]</definedName>
    <definedName name="_1" localSheetId="6">Таблица17[ИСТ]</definedName>
    <definedName name="_1" localSheetId="3">Таблица17[ИСТ]</definedName>
    <definedName name="_1" localSheetId="4">Таблица17[ИСТ]</definedName>
    <definedName name="_1">Таблица17[ИСТ]</definedName>
    <definedName name="_xlnm._FilterDatabase" localSheetId="0" hidden="1">'не трогать'!$AA$1</definedName>
    <definedName name="АЯ" localSheetId="5">Таблица16[АЯ]</definedName>
    <definedName name="АЯ" localSheetId="6">Таблица16[АЯ]</definedName>
    <definedName name="АЯ" localSheetId="3">Таблица16[АЯ]</definedName>
    <definedName name="АЯ" localSheetId="4">Таблица16[АЯ]</definedName>
    <definedName name="АЯ">Таблица16[АЯ]</definedName>
    <definedName name="Б" localSheetId="5">Таблица9[Б]</definedName>
    <definedName name="Б" localSheetId="6">Таблица9[Б]</definedName>
    <definedName name="Б" localSheetId="3">Таблица9[Б]</definedName>
    <definedName name="Б" localSheetId="4">Таблица9[Б]</definedName>
    <definedName name="Б">Таблица9[Б]</definedName>
    <definedName name="База" localSheetId="5">Таблица5[База]</definedName>
    <definedName name="База" localSheetId="6">Таблица5[База]</definedName>
    <definedName name="База" localSheetId="3">Таблица5[База]</definedName>
    <definedName name="База" localSheetId="4">Таблица5[База]</definedName>
    <definedName name="База">Таблица5[База]</definedName>
    <definedName name="ист" localSheetId="5">Таблица17[ИСТ]</definedName>
    <definedName name="ист" localSheetId="6">Таблица17[ИСТ]</definedName>
    <definedName name="ист" localSheetId="3">Таблица17[ИСТ]</definedName>
    <definedName name="ист" localSheetId="4">Таблица17[ИСТ]</definedName>
    <definedName name="ист">Таблица17[ИСТ]</definedName>
    <definedName name="кКоличество" localSheetId="5">#REF!</definedName>
    <definedName name="кКоличество" localSheetId="6">#REF!</definedName>
    <definedName name="кКоличество" localSheetId="3">#REF!</definedName>
    <definedName name="кКоличество" localSheetId="4">#REF!</definedName>
    <definedName name="кКоличество">#REF!</definedName>
    <definedName name="Количество" localSheetId="5">Таблица4[Количество часов]</definedName>
    <definedName name="Количество" localSheetId="6">Таблица4[Количество часов]</definedName>
    <definedName name="Количество" localSheetId="3">Таблица4[Количество часов]</definedName>
    <definedName name="Количество" localSheetId="4">Таблица4[Количество часов]</definedName>
    <definedName name="Количество">Таблица4[Количество часов]</definedName>
    <definedName name="ЛИТ" localSheetId="5">Таблица14[ЛИТ]</definedName>
    <definedName name="ЛИТ" localSheetId="6">Таблица14[ЛИТ]</definedName>
    <definedName name="ЛИТ" localSheetId="3">Таблица14[ЛИТ]</definedName>
    <definedName name="ЛИТ" localSheetId="4">Таблица14[ЛИТ]</definedName>
    <definedName name="ЛИТ">Таблица14[ЛИТ]</definedName>
    <definedName name="ОБЩ" localSheetId="5">Таблица12[Общ]</definedName>
    <definedName name="ОБЩ" localSheetId="6">Таблица12[Общ]</definedName>
    <definedName name="ОБЩ" localSheetId="3">Таблица12[Общ]</definedName>
    <definedName name="ОБЩ" localSheetId="4">Таблица12[Общ]</definedName>
    <definedName name="ОБЩ">Таблица12[Общ]</definedName>
    <definedName name="РОДЯ" localSheetId="5">Таблица15[РОДЯ]</definedName>
    <definedName name="РОДЯ" localSheetId="6">Таблица15[РОДЯ]</definedName>
    <definedName name="РОДЯ" localSheetId="3">Таблица15[РОДЯ]</definedName>
    <definedName name="РОДЯ" localSheetId="4">Таблица15[РОДЯ]</definedName>
    <definedName name="РОДЯ">Таблица15[РОДЯ]</definedName>
    <definedName name="РЯ" localSheetId="5">Таблица13[РЯ]</definedName>
    <definedName name="РЯ" localSheetId="6">Таблица13[РЯ]</definedName>
    <definedName name="РЯ" localSheetId="3">Таблица13[РЯ]</definedName>
    <definedName name="РЯ" localSheetId="4">Таблица13[РЯ]</definedName>
    <definedName name="РЯ">Таблица13[РЯ]</definedName>
    <definedName name="У" localSheetId="5">Таблица2[У]</definedName>
    <definedName name="У" localSheetId="6">Таблица2[У]</definedName>
    <definedName name="У" localSheetId="3">Таблица2[У]</definedName>
    <definedName name="У" localSheetId="4">Таблица2[У]</definedName>
    <definedName name="У">Таблица2[У]</definedName>
    <definedName name="Уровень" localSheetId="5">Таблица1[Уровень]</definedName>
    <definedName name="Уровень" localSheetId="6">Таблица1[Уровень]</definedName>
    <definedName name="Уровень" localSheetId="3">Таблица1[Уровень]</definedName>
    <definedName name="Уровень" localSheetId="4">Таблица1[Уровень]</definedName>
    <definedName name="Уровень">Таблица1[Уровень]</definedName>
    <definedName name="ЭК" localSheetId="5">#REF!</definedName>
    <definedName name="ЭК" localSheetId="6">#REF!</definedName>
    <definedName name="ЭК" localSheetId="3">#REF!</definedName>
    <definedName name="ЭК" localSheetId="4">#REF!</definedName>
    <definedName name="ЭК">#REF!</definedName>
    <definedName name="Эл" localSheetId="5">Таблица10[ЭК]</definedName>
    <definedName name="Эл" localSheetId="6">Таблица10[ЭК]</definedName>
    <definedName name="Эл" localSheetId="3">Таблица10[ЭК]</definedName>
    <definedName name="Эл" localSheetId="4">Таблица10[ЭК]</definedName>
    <definedName name="Эл">Таблица10[ЭК]</definedName>
    <definedName name="ЭЛЧ" localSheetId="5">Таблица11[ЭК]</definedName>
    <definedName name="ЭЛЧ" localSheetId="6">Таблица11[ЭК]</definedName>
    <definedName name="ЭЛЧ" localSheetId="3">Таблица11[ЭК]</definedName>
    <definedName name="ЭЛЧ" localSheetId="4">Таблица11[ЭК]</definedName>
    <definedName name="ЭЛЧ">Таблица11[ЭК]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9" i="9" l="1"/>
  <c r="K30" i="9"/>
  <c r="K31" i="9"/>
  <c r="K32" i="9"/>
  <c r="K29" i="8"/>
  <c r="K30" i="8"/>
  <c r="K31" i="8"/>
  <c r="K32" i="8"/>
  <c r="K29" i="7"/>
  <c r="K30" i="7"/>
  <c r="K31" i="7"/>
  <c r="K32" i="7"/>
  <c r="K32" i="4"/>
  <c r="K30" i="6"/>
  <c r="K31" i="6"/>
  <c r="K32" i="6"/>
  <c r="K29" i="6"/>
  <c r="J38" i="9"/>
  <c r="I38" i="9"/>
  <c r="H38" i="9"/>
  <c r="G38" i="9"/>
  <c r="F38" i="9"/>
  <c r="J38" i="8"/>
  <c r="I38" i="8"/>
  <c r="H38" i="8"/>
  <c r="G38" i="8"/>
  <c r="F38" i="8"/>
  <c r="J39" i="7"/>
  <c r="I39" i="7"/>
  <c r="H39" i="7"/>
  <c r="G39" i="7"/>
  <c r="F39" i="7"/>
  <c r="J39" i="6"/>
  <c r="I39" i="6"/>
  <c r="H39" i="6"/>
  <c r="G39" i="6"/>
  <c r="F39" i="6"/>
  <c r="G41" i="4"/>
  <c r="H41" i="4"/>
  <c r="I41" i="4"/>
  <c r="J41" i="4"/>
  <c r="F41" i="4"/>
  <c r="K34" i="4"/>
  <c r="K35" i="4"/>
  <c r="K33" i="4"/>
  <c r="K15" i="4"/>
  <c r="F32" i="4"/>
  <c r="F18" i="4" l="1"/>
  <c r="K16" i="4"/>
  <c r="H32" i="9" l="1"/>
  <c r="I32" i="9" s="1"/>
  <c r="F32" i="9"/>
  <c r="G32" i="9" s="1"/>
  <c r="H31" i="9"/>
  <c r="I31" i="9" s="1"/>
  <c r="F31" i="9"/>
  <c r="G31" i="9" s="1"/>
  <c r="J31" i="9" s="1"/>
  <c r="H30" i="9"/>
  <c r="I30" i="9" s="1"/>
  <c r="F30" i="9"/>
  <c r="G30" i="9" s="1"/>
  <c r="H29" i="9"/>
  <c r="I29" i="9" s="1"/>
  <c r="F29" i="9"/>
  <c r="G29" i="9" s="1"/>
  <c r="H28" i="9"/>
  <c r="I28" i="9" s="1"/>
  <c r="F28" i="9"/>
  <c r="G28" i="9" s="1"/>
  <c r="I27" i="9"/>
  <c r="G27" i="9"/>
  <c r="I26" i="9"/>
  <c r="G26" i="9"/>
  <c r="H25" i="9"/>
  <c r="I25" i="9" s="1"/>
  <c r="F25" i="9"/>
  <c r="G25" i="9" s="1"/>
  <c r="H24" i="9"/>
  <c r="I24" i="9" s="1"/>
  <c r="F24" i="9"/>
  <c r="G24" i="9" s="1"/>
  <c r="H23" i="9"/>
  <c r="I23" i="9" s="1"/>
  <c r="F23" i="9"/>
  <c r="G23" i="9" s="1"/>
  <c r="H22" i="9"/>
  <c r="I22" i="9" s="1"/>
  <c r="F22" i="9"/>
  <c r="G22" i="9" s="1"/>
  <c r="H21" i="9"/>
  <c r="I21" i="9" s="1"/>
  <c r="F21" i="9"/>
  <c r="G21" i="9" s="1"/>
  <c r="H20" i="9"/>
  <c r="I20" i="9" s="1"/>
  <c r="F20" i="9"/>
  <c r="G20" i="9" s="1"/>
  <c r="J20" i="9" s="1"/>
  <c r="H19" i="9"/>
  <c r="I19" i="9" s="1"/>
  <c r="F19" i="9"/>
  <c r="G19" i="9" s="1"/>
  <c r="J19" i="9" s="1"/>
  <c r="I18" i="9"/>
  <c r="H18" i="9"/>
  <c r="F18" i="9"/>
  <c r="G18" i="9" s="1"/>
  <c r="H17" i="9"/>
  <c r="I17" i="9" s="1"/>
  <c r="F17" i="9"/>
  <c r="G17" i="9" s="1"/>
  <c r="H16" i="9"/>
  <c r="I16" i="9" s="1"/>
  <c r="J16" i="9" s="1"/>
  <c r="G16" i="9"/>
  <c r="F16" i="9"/>
  <c r="H15" i="9"/>
  <c r="I15" i="9" s="1"/>
  <c r="F15" i="9"/>
  <c r="G15" i="9" s="1"/>
  <c r="H14" i="9"/>
  <c r="F14" i="9"/>
  <c r="G14" i="9" s="1"/>
  <c r="I13" i="9"/>
  <c r="G13" i="9"/>
  <c r="H32" i="8"/>
  <c r="I32" i="8" s="1"/>
  <c r="F32" i="8"/>
  <c r="G32" i="8" s="1"/>
  <c r="H31" i="8"/>
  <c r="I31" i="8" s="1"/>
  <c r="F31" i="8"/>
  <c r="G31" i="8" s="1"/>
  <c r="H30" i="8"/>
  <c r="I30" i="8" s="1"/>
  <c r="F30" i="8"/>
  <c r="G30" i="8" s="1"/>
  <c r="H29" i="8"/>
  <c r="I29" i="8" s="1"/>
  <c r="F29" i="8"/>
  <c r="G29" i="8" s="1"/>
  <c r="H28" i="8"/>
  <c r="I28" i="8" s="1"/>
  <c r="F28" i="8"/>
  <c r="G28" i="8" s="1"/>
  <c r="J28" i="8" s="1"/>
  <c r="I27" i="8"/>
  <c r="G27" i="8"/>
  <c r="I26" i="8"/>
  <c r="G26" i="8"/>
  <c r="H25" i="8"/>
  <c r="I25" i="8" s="1"/>
  <c r="F25" i="8"/>
  <c r="G25" i="8" s="1"/>
  <c r="H24" i="8"/>
  <c r="I24" i="8" s="1"/>
  <c r="F24" i="8"/>
  <c r="G24" i="8" s="1"/>
  <c r="H23" i="8"/>
  <c r="I23" i="8" s="1"/>
  <c r="F23" i="8"/>
  <c r="G23" i="8" s="1"/>
  <c r="H22" i="8"/>
  <c r="I22" i="8" s="1"/>
  <c r="F22" i="8"/>
  <c r="G22" i="8" s="1"/>
  <c r="H21" i="8"/>
  <c r="I21" i="8" s="1"/>
  <c r="F21" i="8"/>
  <c r="G21" i="8" s="1"/>
  <c r="H20" i="8"/>
  <c r="I20" i="8" s="1"/>
  <c r="F20" i="8"/>
  <c r="G20" i="8" s="1"/>
  <c r="H19" i="8"/>
  <c r="I19" i="8" s="1"/>
  <c r="F19" i="8"/>
  <c r="G19" i="8" s="1"/>
  <c r="H18" i="8"/>
  <c r="I18" i="8" s="1"/>
  <c r="F18" i="8"/>
  <c r="G18" i="8" s="1"/>
  <c r="H17" i="8"/>
  <c r="I17" i="8" s="1"/>
  <c r="F17" i="8"/>
  <c r="G17" i="8" s="1"/>
  <c r="H16" i="8"/>
  <c r="I16" i="8" s="1"/>
  <c r="F16" i="8"/>
  <c r="G16" i="8" s="1"/>
  <c r="H15" i="8"/>
  <c r="I15" i="8" s="1"/>
  <c r="F15" i="8"/>
  <c r="G15" i="8" s="1"/>
  <c r="J15" i="8" s="1"/>
  <c r="H14" i="8"/>
  <c r="F14" i="8"/>
  <c r="G14" i="8" s="1"/>
  <c r="I13" i="8"/>
  <c r="J13" i="8" s="1"/>
  <c r="G13" i="8"/>
  <c r="H32" i="7"/>
  <c r="I32" i="7" s="1"/>
  <c r="F32" i="7"/>
  <c r="G32" i="7" s="1"/>
  <c r="H31" i="7"/>
  <c r="I31" i="7" s="1"/>
  <c r="F31" i="7"/>
  <c r="G31" i="7" s="1"/>
  <c r="H30" i="7"/>
  <c r="I30" i="7" s="1"/>
  <c r="F30" i="7"/>
  <c r="G30" i="7" s="1"/>
  <c r="H29" i="7"/>
  <c r="I29" i="7" s="1"/>
  <c r="F29" i="7"/>
  <c r="G29" i="7" s="1"/>
  <c r="H28" i="7"/>
  <c r="I28" i="7" s="1"/>
  <c r="F28" i="7"/>
  <c r="G28" i="7" s="1"/>
  <c r="I27" i="7"/>
  <c r="G27" i="7"/>
  <c r="I26" i="7"/>
  <c r="G26" i="7"/>
  <c r="H25" i="7"/>
  <c r="I25" i="7" s="1"/>
  <c r="F25" i="7"/>
  <c r="G25" i="7" s="1"/>
  <c r="H24" i="7"/>
  <c r="I24" i="7" s="1"/>
  <c r="F24" i="7"/>
  <c r="G24" i="7" s="1"/>
  <c r="H23" i="7"/>
  <c r="I23" i="7" s="1"/>
  <c r="F23" i="7"/>
  <c r="G23" i="7" s="1"/>
  <c r="H22" i="7"/>
  <c r="I22" i="7" s="1"/>
  <c r="F22" i="7"/>
  <c r="G22" i="7" s="1"/>
  <c r="H21" i="7"/>
  <c r="I21" i="7" s="1"/>
  <c r="F21" i="7"/>
  <c r="G21" i="7" s="1"/>
  <c r="H20" i="7"/>
  <c r="I20" i="7" s="1"/>
  <c r="F20" i="7"/>
  <c r="G20" i="7" s="1"/>
  <c r="H19" i="7"/>
  <c r="I19" i="7" s="1"/>
  <c r="F19" i="7"/>
  <c r="G19" i="7" s="1"/>
  <c r="H18" i="7"/>
  <c r="I18" i="7" s="1"/>
  <c r="F18" i="7"/>
  <c r="G18" i="7" s="1"/>
  <c r="H17" i="7"/>
  <c r="I17" i="7" s="1"/>
  <c r="F17" i="7"/>
  <c r="G17" i="7" s="1"/>
  <c r="H16" i="7"/>
  <c r="I16" i="7" s="1"/>
  <c r="F16" i="7"/>
  <c r="G16" i="7" s="1"/>
  <c r="H15" i="7"/>
  <c r="I15" i="7" s="1"/>
  <c r="F15" i="7"/>
  <c r="G15" i="7" s="1"/>
  <c r="H14" i="7"/>
  <c r="F14" i="7"/>
  <c r="G14" i="7" s="1"/>
  <c r="I13" i="7"/>
  <c r="G13" i="7"/>
  <c r="H32" i="6"/>
  <c r="I32" i="6" s="1"/>
  <c r="F32" i="6"/>
  <c r="G32" i="6" s="1"/>
  <c r="H31" i="6"/>
  <c r="I31" i="6" s="1"/>
  <c r="F31" i="6"/>
  <c r="G31" i="6" s="1"/>
  <c r="H30" i="6"/>
  <c r="I30" i="6" s="1"/>
  <c r="F30" i="6"/>
  <c r="G30" i="6" s="1"/>
  <c r="H29" i="6"/>
  <c r="I29" i="6" s="1"/>
  <c r="F29" i="6"/>
  <c r="G29" i="6" s="1"/>
  <c r="H28" i="6"/>
  <c r="I28" i="6" s="1"/>
  <c r="F28" i="6"/>
  <c r="G28" i="6" s="1"/>
  <c r="J28" i="6" s="1"/>
  <c r="I27" i="6"/>
  <c r="G27" i="6"/>
  <c r="I26" i="6"/>
  <c r="G26" i="6"/>
  <c r="H25" i="6"/>
  <c r="I25" i="6" s="1"/>
  <c r="F25" i="6"/>
  <c r="G25" i="6" s="1"/>
  <c r="H24" i="6"/>
  <c r="I24" i="6" s="1"/>
  <c r="F24" i="6"/>
  <c r="G24" i="6" s="1"/>
  <c r="I23" i="6"/>
  <c r="H23" i="6"/>
  <c r="F23" i="6"/>
  <c r="G23" i="6" s="1"/>
  <c r="H22" i="6"/>
  <c r="I22" i="6" s="1"/>
  <c r="F22" i="6"/>
  <c r="G22" i="6" s="1"/>
  <c r="H21" i="6"/>
  <c r="I21" i="6" s="1"/>
  <c r="F21" i="6"/>
  <c r="G21" i="6" s="1"/>
  <c r="J21" i="6" s="1"/>
  <c r="H20" i="6"/>
  <c r="I20" i="6" s="1"/>
  <c r="F20" i="6"/>
  <c r="G20" i="6" s="1"/>
  <c r="J20" i="6" s="1"/>
  <c r="H19" i="6"/>
  <c r="I19" i="6" s="1"/>
  <c r="F19" i="6"/>
  <c r="G19" i="6" s="1"/>
  <c r="H18" i="6"/>
  <c r="I18" i="6" s="1"/>
  <c r="F18" i="6"/>
  <c r="G18" i="6" s="1"/>
  <c r="H17" i="6"/>
  <c r="I17" i="6" s="1"/>
  <c r="F17" i="6"/>
  <c r="G17" i="6" s="1"/>
  <c r="H16" i="6"/>
  <c r="I16" i="6" s="1"/>
  <c r="F16" i="6"/>
  <c r="G16" i="6" s="1"/>
  <c r="H15" i="6"/>
  <c r="I15" i="6" s="1"/>
  <c r="F15" i="6"/>
  <c r="G15" i="6" s="1"/>
  <c r="H14" i="6"/>
  <c r="F14" i="6"/>
  <c r="G14" i="6" s="1"/>
  <c r="I13" i="6"/>
  <c r="G13" i="6"/>
  <c r="J29" i="7" l="1"/>
  <c r="J32" i="7"/>
  <c r="J26" i="8"/>
  <c r="J26" i="7"/>
  <c r="J28" i="9"/>
  <c r="J26" i="9"/>
  <c r="J27" i="9"/>
  <c r="J18" i="9"/>
  <c r="J25" i="9"/>
  <c r="J24" i="9"/>
  <c r="J13" i="9"/>
  <c r="J27" i="8"/>
  <c r="J25" i="8"/>
  <c r="J31" i="8"/>
  <c r="J30" i="8"/>
  <c r="J21" i="8"/>
  <c r="J29" i="8"/>
  <c r="J32" i="8"/>
  <c r="J29" i="6"/>
  <c r="J22" i="7"/>
  <c r="J17" i="7"/>
  <c r="J27" i="7"/>
  <c r="J13" i="7"/>
  <c r="J24" i="7"/>
  <c r="J31" i="7"/>
  <c r="J18" i="7"/>
  <c r="J25" i="7"/>
  <c r="J30" i="7"/>
  <c r="J16" i="7"/>
  <c r="J30" i="6"/>
  <c r="J23" i="6"/>
  <c r="J26" i="6"/>
  <c r="J17" i="6"/>
  <c r="J16" i="6"/>
  <c r="J19" i="6"/>
  <c r="J27" i="6"/>
  <c r="J24" i="8"/>
  <c r="J17" i="8"/>
  <c r="J16" i="8"/>
  <c r="J30" i="9"/>
  <c r="J32" i="9"/>
  <c r="H33" i="9"/>
  <c r="I33" i="9" s="1"/>
  <c r="J22" i="9"/>
  <c r="F33" i="9"/>
  <c r="J23" i="8"/>
  <c r="J22" i="8"/>
  <c r="J19" i="8"/>
  <c r="H33" i="8"/>
  <c r="I33" i="8" s="1"/>
  <c r="H33" i="7"/>
  <c r="I33" i="7" s="1"/>
  <c r="G33" i="7"/>
  <c r="J24" i="6"/>
  <c r="H33" i="6"/>
  <c r="I33" i="6" s="1"/>
  <c r="J22" i="6"/>
  <c r="F33" i="6"/>
  <c r="I14" i="6"/>
  <c r="J14" i="6" s="1"/>
  <c r="J29" i="9"/>
  <c r="J15" i="9"/>
  <c r="J21" i="9"/>
  <c r="J23" i="9"/>
  <c r="G33" i="9"/>
  <c r="J17" i="9"/>
  <c r="I14" i="9"/>
  <c r="J14" i="9" s="1"/>
  <c r="G33" i="8"/>
  <c r="J18" i="8"/>
  <c r="J20" i="8"/>
  <c r="I14" i="8"/>
  <c r="J14" i="8" s="1"/>
  <c r="F33" i="8"/>
  <c r="J19" i="7"/>
  <c r="J28" i="7"/>
  <c r="J20" i="7"/>
  <c r="J15" i="7"/>
  <c r="J21" i="7"/>
  <c r="J23" i="7"/>
  <c r="I14" i="7"/>
  <c r="J14" i="7" s="1"/>
  <c r="F33" i="7"/>
  <c r="J31" i="6"/>
  <c r="J18" i="6"/>
  <c r="J32" i="6"/>
  <c r="J15" i="6"/>
  <c r="J25" i="6"/>
  <c r="J13" i="6"/>
  <c r="F34" i="4"/>
  <c r="G34" i="4" s="1"/>
  <c r="H34" i="4"/>
  <c r="I34" i="4" s="1"/>
  <c r="H18" i="4"/>
  <c r="I18" i="4" s="1"/>
  <c r="G18" i="4"/>
  <c r="H16" i="4"/>
  <c r="I16" i="4" s="1"/>
  <c r="F16" i="4"/>
  <c r="G16" i="4" s="1"/>
  <c r="H15" i="4"/>
  <c r="I15" i="4" s="1"/>
  <c r="F15" i="4"/>
  <c r="G15" i="4" s="1"/>
  <c r="G13" i="4"/>
  <c r="I13" i="4"/>
  <c r="F14" i="4"/>
  <c r="G14" i="4" s="1"/>
  <c r="H14" i="4"/>
  <c r="I14" i="4" s="1"/>
  <c r="F17" i="4"/>
  <c r="G17" i="4" s="1"/>
  <c r="H17" i="4"/>
  <c r="I17" i="4" s="1"/>
  <c r="J34" i="4" l="1"/>
  <c r="J15" i="4"/>
  <c r="J33" i="9"/>
  <c r="J33" i="8"/>
  <c r="J33" i="7"/>
  <c r="G33" i="6"/>
  <c r="J33" i="6" s="1"/>
  <c r="J18" i="4"/>
  <c r="J16" i="4"/>
  <c r="J17" i="4"/>
  <c r="J13" i="4"/>
  <c r="J14" i="4"/>
  <c r="H24" i="4"/>
  <c r="I24" i="4" s="1"/>
  <c r="F24" i="4"/>
  <c r="G24" i="4" s="1"/>
  <c r="H23" i="4"/>
  <c r="I23" i="4" s="1"/>
  <c r="F23" i="4"/>
  <c r="G23" i="4" s="1"/>
  <c r="H22" i="4"/>
  <c r="I22" i="4" s="1"/>
  <c r="F22" i="4"/>
  <c r="G22" i="4" s="1"/>
  <c r="J24" i="4" l="1"/>
  <c r="J22" i="4"/>
  <c r="J23" i="4"/>
  <c r="H20" i="4" l="1"/>
  <c r="F20" i="4"/>
  <c r="H31" i="4" l="1"/>
  <c r="F31" i="4"/>
  <c r="H19" i="4" l="1"/>
  <c r="I19" i="4" s="1"/>
  <c r="F19" i="4"/>
  <c r="G19" i="4" s="1"/>
  <c r="H27" i="4"/>
  <c r="I27" i="4" s="1"/>
  <c r="F27" i="4"/>
  <c r="G27" i="4" s="1"/>
  <c r="H26" i="4"/>
  <c r="I26" i="4" s="1"/>
  <c r="F26" i="4"/>
  <c r="G26" i="4" s="1"/>
  <c r="H28" i="4"/>
  <c r="I28" i="4" s="1"/>
  <c r="F28" i="4"/>
  <c r="G28" i="4" s="1"/>
  <c r="H25" i="4"/>
  <c r="I25" i="4" s="1"/>
  <c r="F25" i="4"/>
  <c r="G25" i="4" s="1"/>
  <c r="I20" i="4"/>
  <c r="G20" i="4"/>
  <c r="H21" i="4"/>
  <c r="I21" i="4" s="1"/>
  <c r="F21" i="4"/>
  <c r="G21" i="4" s="1"/>
  <c r="H33" i="4"/>
  <c r="I33" i="4" s="1"/>
  <c r="H35" i="4"/>
  <c r="I35" i="4" s="1"/>
  <c r="H32" i="4"/>
  <c r="I32" i="4" s="1"/>
  <c r="F33" i="4"/>
  <c r="G33" i="4" s="1"/>
  <c r="F35" i="4"/>
  <c r="G35" i="4" s="1"/>
  <c r="G32" i="4"/>
  <c r="I29" i="4"/>
  <c r="I30" i="4"/>
  <c r="I31" i="4"/>
  <c r="G29" i="4"/>
  <c r="G30" i="4"/>
  <c r="G31" i="4"/>
  <c r="J30" i="4" l="1"/>
  <c r="J29" i="4"/>
  <c r="J35" i="4"/>
  <c r="J32" i="4"/>
  <c r="J20" i="4"/>
  <c r="J26" i="4"/>
  <c r="J28" i="4"/>
  <c r="J31" i="4"/>
  <c r="J25" i="4"/>
  <c r="J33" i="4"/>
  <c r="J21" i="4"/>
  <c r="J19" i="4"/>
  <c r="J27" i="4"/>
  <c r="H36" i="4"/>
  <c r="I36" i="4" s="1"/>
  <c r="F36" i="4"/>
  <c r="G36" i="4"/>
  <c r="J36" i="4" l="1"/>
</calcChain>
</file>

<file path=xl/sharedStrings.xml><?xml version="1.0" encoding="utf-8"?>
<sst xmlns="http://schemas.openxmlformats.org/spreadsheetml/2006/main" count="575" uniqueCount="104">
  <si>
    <t>Информатика</t>
  </si>
  <si>
    <t>Уровень</t>
  </si>
  <si>
    <t>У</t>
  </si>
  <si>
    <t>Б</t>
  </si>
  <si>
    <t>Русский язык</t>
  </si>
  <si>
    <t>Литература</t>
  </si>
  <si>
    <t>Иностранный язык (английский)</t>
  </si>
  <si>
    <t>История</t>
  </si>
  <si>
    <t>География</t>
  </si>
  <si>
    <t>Обществознание</t>
  </si>
  <si>
    <t>Биология</t>
  </si>
  <si>
    <t>Физика</t>
  </si>
  <si>
    <t xml:space="preserve">Химия </t>
  </si>
  <si>
    <t>Физическая культура</t>
  </si>
  <si>
    <t>Основы безопасности жизнедеятельности</t>
  </si>
  <si>
    <t>Индивидуальный проект</t>
  </si>
  <si>
    <t>Русское правописание: орфография и пунктуация</t>
  </si>
  <si>
    <t>Практика подготовки к ЕГЭ по химии</t>
  </si>
  <si>
    <t>1.1.</t>
  </si>
  <si>
    <t>1.2.</t>
  </si>
  <si>
    <t>3.1.</t>
  </si>
  <si>
    <t>3.2.</t>
  </si>
  <si>
    <t>4.1.</t>
  </si>
  <si>
    <t>4.2.</t>
  </si>
  <si>
    <t>4.3.</t>
  </si>
  <si>
    <t>6.1.</t>
  </si>
  <si>
    <t>7.1.</t>
  </si>
  <si>
    <t>8.1.</t>
  </si>
  <si>
    <t>Русский язык и литература</t>
  </si>
  <si>
    <t>Иностранные языки</t>
  </si>
  <si>
    <t>Математика и информатика</t>
  </si>
  <si>
    <t>№</t>
  </si>
  <si>
    <t>№№</t>
  </si>
  <si>
    <t>10 класс</t>
  </si>
  <si>
    <t>11 класс</t>
  </si>
  <si>
    <t>Итого</t>
  </si>
  <si>
    <t>нед</t>
  </si>
  <si>
    <t>год</t>
  </si>
  <si>
    <t>Эл</t>
  </si>
  <si>
    <t>Индивидуальный учебный план</t>
  </si>
  <si>
    <t>Муниципального бюджетного общеобразовательного учреждения «Школа № 16» города Сарова</t>
  </si>
  <si>
    <t>Среднее общее образование</t>
  </si>
  <si>
    <t xml:space="preserve"> </t>
  </si>
  <si>
    <t>СОГЛАСОВАНО:</t>
  </si>
  <si>
    <t>Обучающий(ая)ся                                 _____________/__________________________________________</t>
  </si>
  <si>
    <t xml:space="preserve">Родители (законные представители)______________/__________________________________________           </t>
  </si>
  <si>
    <t>Количество часов</t>
  </si>
  <si>
    <t>База</t>
  </si>
  <si>
    <t>ЭК</t>
  </si>
  <si>
    <t>Общ</t>
  </si>
  <si>
    <t>РЯ</t>
  </si>
  <si>
    <t>ЛИТ</t>
  </si>
  <si>
    <t>РОДЯ</t>
  </si>
  <si>
    <t>АЯ</t>
  </si>
  <si>
    <t>ИСТ</t>
  </si>
  <si>
    <t>на 2023 – 2025 учебный год</t>
  </si>
  <si>
    <t>Естественно-научные предметы</t>
  </si>
  <si>
    <t>Общественно-научные предметы</t>
  </si>
  <si>
    <t>Физическая культура,  основы безопасности жизнедеятельности</t>
  </si>
  <si>
    <t>ИП</t>
  </si>
  <si>
    <t>_______________ , учащей(го)ся 10  класса</t>
  </si>
  <si>
    <t>Предметная область</t>
  </si>
  <si>
    <t xml:space="preserve">Часть, формируемая участниками образовательных отношений </t>
  </si>
  <si>
    <t xml:space="preserve">Всего часов </t>
  </si>
  <si>
    <t>5.1.</t>
  </si>
  <si>
    <t>5.3.</t>
  </si>
  <si>
    <t>Алгебра</t>
  </si>
  <si>
    <t>Геометрия</t>
  </si>
  <si>
    <t>Вероятность и статистика</t>
  </si>
  <si>
    <t>Математические основы информатики</t>
  </si>
  <si>
    <t>Форма промежуточной аттестации</t>
  </si>
  <si>
    <t>ФПА</t>
  </si>
  <si>
    <t>Контрольная работа</t>
  </si>
  <si>
    <t>Тест</t>
  </si>
  <si>
    <t>Родной язык и родная литература</t>
  </si>
  <si>
    <t>2.1.</t>
  </si>
  <si>
    <t>Родной язык</t>
  </si>
  <si>
    <t>2.2.</t>
  </si>
  <si>
    <t>Родная литература</t>
  </si>
  <si>
    <t>Второй иностранный язык (французский)</t>
  </si>
  <si>
    <t>5.2.</t>
  </si>
  <si>
    <t>5.4.</t>
  </si>
  <si>
    <t xml:space="preserve">6.2. </t>
  </si>
  <si>
    <t>6.3.</t>
  </si>
  <si>
    <t>7.2.</t>
  </si>
  <si>
    <t>9.1.</t>
  </si>
  <si>
    <t>9.2.</t>
  </si>
  <si>
    <t>9.3.</t>
  </si>
  <si>
    <t>9.4.</t>
  </si>
  <si>
    <t>Избранные разделы математики</t>
  </si>
  <si>
    <t>Защита индивидуального проекта</t>
  </si>
  <si>
    <t>3.3.</t>
  </si>
  <si>
    <t>4.4.</t>
  </si>
  <si>
    <t xml:space="preserve">5.2. </t>
  </si>
  <si>
    <t>6.2.</t>
  </si>
  <si>
    <t>8.2.</t>
  </si>
  <si>
    <t>8.3.</t>
  </si>
  <si>
    <t>8.4.</t>
  </si>
  <si>
    <t>Учебный предмет/курс</t>
  </si>
  <si>
    <t>Внеурочная деятельность</t>
  </si>
  <si>
    <t>Разговоры о важном</t>
  </si>
  <si>
    <t>Россия - страна возможностей</t>
  </si>
  <si>
    <t xml:space="preserve">Итого часов </t>
  </si>
  <si>
    <t>Россия - мои горизонты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</si>
</sst>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0" fontId="0" fillId="2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2" fillId="2" borderId="0" xfId="0" applyFont="1" applyFill="1" applyProtection="1">
      <protection locked="0"/>
    </xf>
    <xf numFmtId="0" fontId="4" fillId="2" borderId="0" xfId="0" applyFont="1" applyFill="1" applyProtection="1">
      <protection locked="0"/>
    </xf>
    <xf numFmtId="0" fontId="0" fillId="0" borderId="0" xfId="0" applyAlignment="1">
      <alignment wrapText="1"/>
    </xf>
    <xf numFmtId="0" fontId="7" fillId="2" borderId="5" xfId="0" applyFont="1" applyFill="1" applyBorder="1" applyAlignment="1" applyProtection="1">
      <alignment horizontal="center" vertical="center" wrapText="1"/>
      <protection hidden="1"/>
    </xf>
    <xf numFmtId="0" fontId="4" fillId="5" borderId="5" xfId="0" applyFont="1" applyFill="1" applyBorder="1" applyAlignment="1" applyProtection="1">
      <alignment horizontal="justify" vertical="center" wrapText="1"/>
      <protection hidden="1"/>
    </xf>
    <xf numFmtId="0" fontId="7" fillId="5" borderId="5" xfId="0" applyFont="1" applyFill="1" applyBorder="1" applyAlignment="1" applyProtection="1">
      <alignment horizontal="left" vertical="center" wrapText="1"/>
      <protection hidden="1"/>
    </xf>
    <xf numFmtId="0" fontId="6" fillId="6" borderId="10" xfId="0" applyFont="1" applyFill="1" applyBorder="1" applyAlignment="1" applyProtection="1">
      <alignment horizontal="center" vertical="center" wrapText="1"/>
      <protection hidden="1"/>
    </xf>
    <xf numFmtId="0" fontId="4" fillId="2" borderId="11" xfId="0" applyFont="1" applyFill="1" applyBorder="1" applyAlignment="1" applyProtection="1">
      <alignment wrapText="1"/>
      <protection locked="0"/>
    </xf>
    <xf numFmtId="0" fontId="9" fillId="2" borderId="0" xfId="0" applyFont="1" applyFill="1" applyProtection="1">
      <protection hidden="1"/>
    </xf>
    <xf numFmtId="0" fontId="10" fillId="2" borderId="0" xfId="0" applyFont="1" applyFill="1" applyAlignment="1" applyProtection="1">
      <alignment horizontal="right" vertical="center"/>
      <protection hidden="1"/>
    </xf>
    <xf numFmtId="0" fontId="3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7" fillId="3" borderId="5" xfId="0" applyFont="1" applyFill="1" applyBorder="1" applyAlignment="1" applyProtection="1">
      <alignment horizontal="justify" vertical="center" wrapText="1"/>
      <protection hidden="1"/>
    </xf>
    <xf numFmtId="0" fontId="7" fillId="5" borderId="5" xfId="0" applyFont="1" applyFill="1" applyBorder="1" applyAlignment="1" applyProtection="1">
      <alignment horizontal="justify" vertical="center" wrapText="1"/>
      <protection hidden="1"/>
    </xf>
    <xf numFmtId="0" fontId="4" fillId="3" borderId="5" xfId="0" applyFont="1" applyFill="1" applyBorder="1" applyAlignment="1" applyProtection="1">
      <alignment horizontal="justify" vertical="center" wrapText="1"/>
      <protection hidden="1"/>
    </xf>
    <xf numFmtId="0" fontId="4" fillId="5" borderId="5" xfId="0" applyFont="1" applyFill="1" applyBorder="1" applyAlignment="1" applyProtection="1">
      <alignment vertical="center" wrapText="1"/>
      <protection hidden="1"/>
    </xf>
    <xf numFmtId="49" fontId="4" fillId="3" borderId="5" xfId="0" applyNumberFormat="1" applyFont="1" applyFill="1" applyBorder="1" applyAlignment="1" applyProtection="1">
      <alignment horizontal="justify" vertical="center" wrapText="1"/>
      <protection hidden="1"/>
    </xf>
    <xf numFmtId="0" fontId="4" fillId="3" borderId="5" xfId="0" applyFont="1" applyFill="1" applyBorder="1" applyAlignment="1" applyProtection="1">
      <alignment vertical="center" wrapText="1"/>
      <protection hidden="1"/>
    </xf>
    <xf numFmtId="0" fontId="7" fillId="3" borderId="5" xfId="0" applyFont="1" applyFill="1" applyBorder="1" applyAlignment="1" applyProtection="1">
      <alignment horizontal="left" vertical="center" wrapText="1"/>
      <protection hidden="1"/>
    </xf>
    <xf numFmtId="0" fontId="4" fillId="2" borderId="5" xfId="0" applyFont="1" applyFill="1" applyBorder="1" applyAlignment="1" applyProtection="1">
      <alignment vertical="center" wrapText="1"/>
      <protection hidden="1"/>
    </xf>
    <xf numFmtId="0" fontId="4" fillId="2" borderId="0" xfId="0" applyFont="1" applyFill="1" applyAlignment="1" applyProtection="1">
      <alignment vertical="center"/>
      <protection hidden="1"/>
    </xf>
    <xf numFmtId="0" fontId="4" fillId="2" borderId="0" xfId="0" applyFont="1" applyFill="1" applyProtection="1">
      <protection hidden="1"/>
    </xf>
    <xf numFmtId="0" fontId="5" fillId="2" borderId="0" xfId="0" applyFont="1" applyFill="1" applyAlignment="1" applyProtection="1">
      <alignment vertical="center"/>
      <protection hidden="1"/>
    </xf>
    <xf numFmtId="0" fontId="6" fillId="4" borderId="5" xfId="0" applyFont="1" applyFill="1" applyBorder="1" applyAlignment="1" applyProtection="1">
      <alignment horizontal="center" vertical="center" wrapText="1"/>
      <protection hidden="1"/>
    </xf>
    <xf numFmtId="0" fontId="6" fillId="2" borderId="5" xfId="0" applyFont="1" applyFill="1" applyBorder="1" applyAlignment="1" applyProtection="1">
      <alignment horizontal="center" vertical="center" wrapText="1"/>
      <protection hidden="1"/>
    </xf>
    <xf numFmtId="0" fontId="6" fillId="6" borderId="10" xfId="0" applyFont="1" applyFill="1" applyBorder="1" applyAlignment="1" applyProtection="1">
      <alignment horizontal="center" vertical="center" wrapText="1"/>
      <protection locked="0"/>
    </xf>
    <xf numFmtId="0" fontId="4" fillId="2" borderId="11" xfId="0" applyFont="1" applyFill="1" applyBorder="1" applyAlignment="1" applyProtection="1">
      <alignment wrapText="1"/>
      <protection hidden="1"/>
    </xf>
    <xf numFmtId="0" fontId="3" fillId="2" borderId="11" xfId="0" applyFont="1" applyFill="1" applyBorder="1" applyAlignment="1" applyProtection="1">
      <alignment wrapText="1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left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10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Border="1" applyProtection="1">
      <protection hidden="1"/>
    </xf>
    <xf numFmtId="0" fontId="7" fillId="2" borderId="0" xfId="0" applyFont="1" applyFill="1" applyBorder="1" applyAlignment="1" applyProtection="1">
      <alignment horizontal="justify" vertical="center" wrapText="1"/>
      <protection hidden="1"/>
    </xf>
    <xf numFmtId="0" fontId="8" fillId="2" borderId="0" xfId="0" applyFont="1" applyFill="1" applyBorder="1" applyAlignment="1" applyProtection="1">
      <alignment horizontal="justify" vertical="center" wrapText="1"/>
      <protection hidden="1"/>
    </xf>
    <xf numFmtId="0" fontId="6" fillId="2" borderId="0" xfId="0" applyFont="1" applyFill="1" applyBorder="1" applyAlignment="1" applyProtection="1">
      <alignment horizontal="center" vertical="center" wrapText="1"/>
      <protection hidden="1"/>
    </xf>
    <xf numFmtId="0" fontId="4" fillId="2" borderId="11" xfId="0" applyFont="1" applyFill="1" applyBorder="1" applyProtection="1">
      <protection hidden="1"/>
    </xf>
    <xf numFmtId="0" fontId="4" fillId="6" borderId="11" xfId="0" applyFont="1" applyFill="1" applyBorder="1" applyProtection="1">
      <protection hidden="1"/>
    </xf>
    <xf numFmtId="0" fontId="4" fillId="7" borderId="11" xfId="0" applyFont="1" applyFill="1" applyBorder="1" applyProtection="1">
      <protection hidden="1"/>
    </xf>
    <xf numFmtId="0" fontId="4" fillId="2" borderId="0" xfId="0" applyFont="1" applyFill="1" applyBorder="1" applyAlignment="1" applyProtection="1">
      <alignment horizontal="left" vertical="center"/>
      <protection hidden="1"/>
    </xf>
    <xf numFmtId="0" fontId="7" fillId="0" borderId="5" xfId="0" applyFont="1" applyFill="1" applyBorder="1" applyAlignment="1" applyProtection="1">
      <alignment horizontal="justify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justify" vertical="center" wrapText="1"/>
      <protection hidden="1"/>
    </xf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49" fontId="4" fillId="0" borderId="5" xfId="0" applyNumberFormat="1" applyFont="1" applyFill="1" applyBorder="1" applyAlignment="1" applyProtection="1">
      <alignment horizontal="justify" vertical="center" wrapText="1"/>
      <protection hidden="1"/>
    </xf>
    <xf numFmtId="0" fontId="4" fillId="0" borderId="5" xfId="0" applyFont="1" applyFill="1" applyBorder="1" applyAlignment="1" applyProtection="1">
      <alignment vertical="center" wrapText="1"/>
      <protection hidden="1"/>
    </xf>
    <xf numFmtId="0" fontId="4" fillId="5" borderId="11" xfId="0" applyFont="1" applyFill="1" applyBorder="1" applyProtection="1">
      <protection hidden="1"/>
    </xf>
    <xf numFmtId="0" fontId="4" fillId="5" borderId="11" xfId="0" applyFont="1" applyFill="1" applyBorder="1" applyAlignment="1" applyProtection="1">
      <alignment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3" borderId="5" xfId="0" applyFont="1" applyFill="1" applyBorder="1" applyAlignment="1" applyProtection="1">
      <alignment horizontal="center" vertical="center" wrapText="1"/>
      <protection hidden="1"/>
    </xf>
    <xf numFmtId="0" fontId="7" fillId="5" borderId="5" xfId="0" applyFont="1" applyFill="1" applyBorder="1" applyAlignment="1" applyProtection="1">
      <alignment horizontal="center" vertical="center" wrapText="1"/>
      <protection hidden="1"/>
    </xf>
    <xf numFmtId="0" fontId="7" fillId="3" borderId="5" xfId="0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Fill="1" applyBorder="1" applyAlignment="1" applyProtection="1">
      <alignment horizontal="justify" vertical="center" wrapText="1"/>
      <protection locked="0"/>
    </xf>
    <xf numFmtId="0" fontId="7" fillId="0" borderId="5" xfId="0" applyFont="1" applyFill="1" applyBorder="1" applyAlignment="1" applyProtection="1">
      <alignment horizontal="left" vertical="center" wrapText="1"/>
      <protection locked="0"/>
    </xf>
    <xf numFmtId="0" fontId="6" fillId="0" borderId="10" xfId="0" applyFont="1" applyFill="1" applyBorder="1" applyAlignment="1" applyProtection="1">
      <alignment horizontal="center" vertical="center" wrapText="1"/>
      <protection hidden="1"/>
    </xf>
    <xf numFmtId="0" fontId="4" fillId="3" borderId="5" xfId="0" applyFont="1" applyFill="1" applyBorder="1" applyAlignment="1" applyProtection="1">
      <alignment horizontal="justify" vertical="center" wrapText="1"/>
      <protection locked="0"/>
    </xf>
    <xf numFmtId="0" fontId="7" fillId="3" borderId="5" xfId="0" applyFont="1" applyFill="1" applyBorder="1" applyAlignment="1" applyProtection="1">
      <alignment horizontal="left" vertical="center" wrapText="1"/>
      <protection locked="0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0" fontId="12" fillId="2" borderId="11" xfId="0" applyFont="1" applyFill="1" applyBorder="1" applyAlignment="1" applyProtection="1">
      <alignment wrapText="1"/>
      <protection hidden="1"/>
    </xf>
    <xf numFmtId="0" fontId="7" fillId="2" borderId="0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Border="1" applyAlignment="1" applyProtection="1">
      <alignment wrapText="1"/>
      <protection hidden="1"/>
    </xf>
    <xf numFmtId="0" fontId="3" fillId="2" borderId="11" xfId="0" applyFont="1" applyFill="1" applyBorder="1" applyProtection="1">
      <protection hidden="1"/>
    </xf>
    <xf numFmtId="49" fontId="4" fillId="3" borderId="5" xfId="0" applyNumberFormat="1" applyFont="1" applyFill="1" applyBorder="1" applyAlignment="1" applyProtection="1">
      <alignment horizontal="justify" vertical="center" wrapText="1"/>
      <protection locked="0"/>
    </xf>
    <xf numFmtId="0" fontId="4" fillId="3" borderId="5" xfId="0" applyFont="1" applyFill="1" applyBorder="1" applyAlignment="1" applyProtection="1">
      <alignment vertical="center" wrapText="1"/>
      <protection locked="0"/>
    </xf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7" fillId="3" borderId="5" xfId="0" applyFont="1" applyFill="1" applyBorder="1" applyAlignment="1" applyProtection="1">
      <alignment horizontal="justify" vertical="center" wrapText="1"/>
      <protection locked="0"/>
    </xf>
    <xf numFmtId="0" fontId="3" fillId="2" borderId="0" xfId="0" applyFont="1" applyFill="1" applyBorder="1" applyProtection="1">
      <protection hidden="1"/>
    </xf>
    <xf numFmtId="0" fontId="4" fillId="2" borderId="11" xfId="0" applyFont="1" applyFill="1" applyBorder="1" applyAlignment="1" applyProtection="1">
      <alignment horizontal="center" vertical="center"/>
      <protection hidden="1"/>
    </xf>
    <xf numFmtId="0" fontId="4" fillId="2" borderId="11" xfId="0" applyFont="1" applyFill="1" applyBorder="1" applyAlignment="1" applyProtection="1">
      <alignment horizontal="left" vertical="center"/>
      <protection hidden="1"/>
    </xf>
    <xf numFmtId="0" fontId="7" fillId="2" borderId="7" xfId="0" applyFont="1" applyFill="1" applyBorder="1" applyAlignment="1" applyProtection="1">
      <alignment horizontal="justify" vertical="center" wrapText="1"/>
      <protection hidden="1"/>
    </xf>
    <xf numFmtId="0" fontId="8" fillId="2" borderId="6" xfId="0" applyFont="1" applyFill="1" applyBorder="1" applyAlignment="1" applyProtection="1">
      <alignment horizontal="justify" vertical="center" wrapText="1"/>
      <protection hidden="1"/>
    </xf>
    <xf numFmtId="0" fontId="8" fillId="2" borderId="4" xfId="0" applyFont="1" applyFill="1" applyBorder="1" applyAlignment="1" applyProtection="1">
      <alignment horizontal="justify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4" fillId="2" borderId="3" xfId="0" applyFont="1" applyFill="1" applyBorder="1" applyAlignment="1" applyProtection="1">
      <alignment horizontal="center" vertical="center" wrapText="1"/>
      <protection hidden="1"/>
    </xf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 applyProtection="1">
      <alignment vertical="center" wrapText="1"/>
      <protection hidden="1"/>
    </xf>
    <xf numFmtId="0" fontId="4" fillId="2" borderId="3" xfId="0" applyFont="1" applyFill="1" applyBorder="1" applyAlignment="1" applyProtection="1">
      <alignment vertical="center" wrapText="1"/>
      <protection hidden="1"/>
    </xf>
    <xf numFmtId="0" fontId="4" fillId="2" borderId="1" xfId="0" applyFont="1" applyFill="1" applyBorder="1" applyAlignment="1" applyProtection="1">
      <alignment vertical="center" wrapText="1"/>
      <protection hidden="1"/>
    </xf>
    <xf numFmtId="0" fontId="5" fillId="2" borderId="7" xfId="0" applyFont="1" applyFill="1" applyBorder="1" applyAlignment="1" applyProtection="1">
      <alignment horizontal="center" vertical="center" wrapText="1"/>
      <protection hidden="1"/>
    </xf>
    <xf numFmtId="0" fontId="5" fillId="2" borderId="4" xfId="0" applyFont="1" applyFill="1" applyBorder="1" applyAlignment="1" applyProtection="1">
      <alignment horizontal="center" vertical="center" wrapText="1"/>
      <protection hidden="1"/>
    </xf>
    <xf numFmtId="0" fontId="6" fillId="2" borderId="8" xfId="0" applyFont="1" applyFill="1" applyBorder="1" applyAlignment="1" applyProtection="1">
      <alignment horizontal="center" vertical="center" wrapText="1"/>
      <protection hidden="1"/>
    </xf>
    <xf numFmtId="0" fontId="6" fillId="2" borderId="9" xfId="0" applyFont="1" applyFill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7" fillId="2" borderId="2" xfId="0" applyFont="1" applyFill="1" applyBorder="1" applyAlignment="1" applyProtection="1">
      <alignment horizontal="center" vertical="center" wrapText="1"/>
      <protection hidden="1"/>
    </xf>
    <xf numFmtId="0" fontId="7" fillId="2" borderId="1" xfId="0" applyFont="1" applyFill="1" applyBorder="1" applyAlignment="1" applyProtection="1">
      <alignment horizontal="center" vertical="center" wrapText="1"/>
      <protection hidden="1"/>
    </xf>
    <xf numFmtId="0" fontId="7" fillId="2" borderId="2" xfId="0" applyFont="1" applyFill="1" applyBorder="1" applyAlignment="1" applyProtection="1">
      <alignment vertical="center" wrapText="1"/>
      <protection hidden="1"/>
    </xf>
    <xf numFmtId="0" fontId="7" fillId="2" borderId="1" xfId="0" applyFont="1" applyFill="1" applyBorder="1" applyAlignment="1" applyProtection="1">
      <alignment vertical="center" wrapText="1"/>
      <protection hidden="1"/>
    </xf>
    <xf numFmtId="0" fontId="11" fillId="2" borderId="11" xfId="0" applyFont="1" applyFill="1" applyBorder="1" applyAlignment="1" applyProtection="1">
      <alignment horizontal="center" vertical="center" wrapText="1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9" fillId="2" borderId="0" xfId="0" applyFont="1" applyFill="1" applyAlignment="1" applyProtection="1">
      <alignment horizontal="center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hidden="1"/>
    </xf>
    <xf numFmtId="0" fontId="7" fillId="2" borderId="2" xfId="0" applyFont="1" applyFill="1" applyBorder="1" applyAlignment="1" applyProtection="1">
      <alignment horizontal="left" vertical="center" wrapText="1"/>
      <protection hidden="1"/>
    </xf>
    <xf numFmtId="0" fontId="7" fillId="2" borderId="1" xfId="0" applyFont="1" applyFill="1" applyBorder="1" applyAlignment="1" applyProtection="1">
      <alignment horizontal="left" vertical="center" wrapText="1"/>
      <protection hidden="1"/>
    </xf>
    <xf numFmtId="0" fontId="4" fillId="2" borderId="2" xfId="0" applyFont="1" applyFill="1" applyBorder="1" applyAlignment="1" applyProtection="1">
      <alignment horizontal="left" vertical="center" wrapText="1"/>
      <protection hidden="1"/>
    </xf>
    <xf numFmtId="0" fontId="4" fillId="2" borderId="1" xfId="0" applyFont="1" applyFill="1" applyBorder="1" applyAlignment="1" applyProtection="1">
      <alignment horizontal="left" vertical="center" wrapText="1"/>
      <protection hidden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vertical="center" wrapText="1"/>
      <protection locked="0"/>
    </xf>
    <xf numFmtId="0" fontId="4" fillId="2" borderId="3" xfId="0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2"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180463</xdr:colOff>
      <xdr:row>30</xdr:row>
      <xdr:rowOff>99968</xdr:rowOff>
    </xdr:to>
    <xdr:pic>
      <xdr:nvPicPr>
        <xdr:cNvPr id="3" name="Рисунок 2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8271" t="24072" r="24609" b="8157"/>
        <a:stretch/>
      </xdr:blipFill>
      <xdr:spPr>
        <a:xfrm>
          <a:off x="0" y="0"/>
          <a:ext cx="6886063" cy="58149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130968</xdr:colOff>
      <xdr:row>0</xdr:row>
      <xdr:rowOff>147637</xdr:rowOff>
    </xdr:from>
    <xdr:to>
      <xdr:col>3</xdr:col>
      <xdr:colOff>523875</xdr:colOff>
      <xdr:row>4</xdr:row>
      <xdr:rowOff>202406</xdr:rowOff>
    </xdr:to>
    <xdr:sp macro="" textlink="">
      <xdr:nvSpPr>
        <xdr:cNvPr id="4099" name="Надпись 2">
          <a:extLst>
            <a:ext uri="{FF2B5EF4-FFF2-40B4-BE49-F238E27FC236}">
              <a16:creationId xmlns:a16="http://schemas.microsoft.com/office/drawing/2014/main" id="{6C1D1841-C0D3-217F-C9FA-18954932F98B}"/>
            </a:ext>
          </a:extLst>
        </xdr:cNvPr>
        <xdr:cNvSpPr txBox="1">
          <a:spLocks noChangeArrowheads="1"/>
        </xdr:cNvSpPr>
      </xdr:nvSpPr>
      <xdr:spPr bwMode="auto">
        <a:xfrm>
          <a:off x="130968" y="147637"/>
          <a:ext cx="4810126" cy="176926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Рассмотрен </a:t>
          </a:r>
          <a:endParaRPr lang="ru-RU" sz="22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педагогическим советом</a:t>
          </a:r>
          <a:endParaRPr lang="ru-RU" sz="22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(протокол № __ от __.08.2023)</a:t>
          </a:r>
        </a:p>
      </xdr:txBody>
    </xdr:sp>
    <xdr:clientData/>
  </xdr:twoCellAnchor>
  <xdr:twoCellAnchor editAs="oneCell">
    <xdr:from>
      <xdr:col>5</xdr:col>
      <xdr:colOff>452438</xdr:colOff>
      <xdr:row>0</xdr:row>
      <xdr:rowOff>209209</xdr:rowOff>
    </xdr:from>
    <xdr:to>
      <xdr:col>11</xdr:col>
      <xdr:colOff>411613</xdr:colOff>
      <xdr:row>4</xdr:row>
      <xdr:rowOff>181994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65469" y="209209"/>
          <a:ext cx="5352707" cy="168728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130968</xdr:colOff>
      <xdr:row>0</xdr:row>
      <xdr:rowOff>147637</xdr:rowOff>
    </xdr:from>
    <xdr:to>
      <xdr:col>3</xdr:col>
      <xdr:colOff>523875</xdr:colOff>
      <xdr:row>4</xdr:row>
      <xdr:rowOff>202406</xdr:rowOff>
    </xdr:to>
    <xdr:sp macro="" textlink="">
      <xdr:nvSpPr>
        <xdr:cNvPr id="2" name="Надпись 2">
          <a:extLst>
            <a:ext uri="{FF2B5EF4-FFF2-40B4-BE49-F238E27FC236}">
              <a16:creationId xmlns:a16="http://schemas.microsoft.com/office/drawing/2014/main" id="{6C1D1841-C0D3-217F-C9FA-18954932F98B}"/>
            </a:ext>
          </a:extLst>
        </xdr:cNvPr>
        <xdr:cNvSpPr txBox="1">
          <a:spLocks noChangeArrowheads="1"/>
        </xdr:cNvSpPr>
      </xdr:nvSpPr>
      <xdr:spPr bwMode="auto">
        <a:xfrm>
          <a:off x="130968" y="147637"/>
          <a:ext cx="4802982" cy="176926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Рассмотрен </a:t>
          </a:r>
          <a:endParaRPr lang="ru-RU" sz="22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педагогическим советом</a:t>
          </a:r>
          <a:endParaRPr lang="ru-RU" sz="22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(протокол № __ от __.08.2023)</a:t>
          </a:r>
        </a:p>
      </xdr:txBody>
    </xdr:sp>
    <xdr:clientData/>
  </xdr:twoCellAnchor>
  <xdr:twoCellAnchor editAs="oneCell">
    <xdr:from>
      <xdr:col>5</xdr:col>
      <xdr:colOff>345281</xdr:colOff>
      <xdr:row>0</xdr:row>
      <xdr:rowOff>137772</xdr:rowOff>
    </xdr:from>
    <xdr:to>
      <xdr:col>11</xdr:col>
      <xdr:colOff>304456</xdr:colOff>
      <xdr:row>4</xdr:row>
      <xdr:rowOff>110557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58312" y="137772"/>
          <a:ext cx="5352707" cy="168728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130968</xdr:colOff>
      <xdr:row>0</xdr:row>
      <xdr:rowOff>147637</xdr:rowOff>
    </xdr:from>
    <xdr:to>
      <xdr:col>3</xdr:col>
      <xdr:colOff>523875</xdr:colOff>
      <xdr:row>4</xdr:row>
      <xdr:rowOff>202406</xdr:rowOff>
    </xdr:to>
    <xdr:sp macro="" textlink="">
      <xdr:nvSpPr>
        <xdr:cNvPr id="2" name="Надпись 2">
          <a:extLst>
            <a:ext uri="{FF2B5EF4-FFF2-40B4-BE49-F238E27FC236}">
              <a16:creationId xmlns:a16="http://schemas.microsoft.com/office/drawing/2014/main" id="{6C1D1841-C0D3-217F-C9FA-18954932F98B}"/>
            </a:ext>
          </a:extLst>
        </xdr:cNvPr>
        <xdr:cNvSpPr txBox="1">
          <a:spLocks noChangeArrowheads="1"/>
        </xdr:cNvSpPr>
      </xdr:nvSpPr>
      <xdr:spPr bwMode="auto">
        <a:xfrm>
          <a:off x="130968" y="147637"/>
          <a:ext cx="4802982" cy="176926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Рассмотрен </a:t>
          </a:r>
          <a:endParaRPr lang="ru-RU" sz="22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педагогическим советом</a:t>
          </a:r>
          <a:endParaRPr lang="ru-RU" sz="22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(протокол № __ от __.08.2023)</a:t>
          </a:r>
        </a:p>
      </xdr:txBody>
    </xdr:sp>
    <xdr:clientData/>
  </xdr:twoCellAnchor>
  <xdr:twoCellAnchor editAs="oneCell">
    <xdr:from>
      <xdr:col>5</xdr:col>
      <xdr:colOff>285750</xdr:colOff>
      <xdr:row>0</xdr:row>
      <xdr:rowOff>244928</xdr:rowOff>
    </xdr:from>
    <xdr:to>
      <xdr:col>11</xdr:col>
      <xdr:colOff>244925</xdr:colOff>
      <xdr:row>4</xdr:row>
      <xdr:rowOff>217713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96400" y="244928"/>
          <a:ext cx="5350325" cy="168728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130968</xdr:colOff>
      <xdr:row>0</xdr:row>
      <xdr:rowOff>147637</xdr:rowOff>
    </xdr:from>
    <xdr:to>
      <xdr:col>3</xdr:col>
      <xdr:colOff>523875</xdr:colOff>
      <xdr:row>4</xdr:row>
      <xdr:rowOff>202406</xdr:rowOff>
    </xdr:to>
    <xdr:sp macro="" textlink="">
      <xdr:nvSpPr>
        <xdr:cNvPr id="2" name="Надпись 2">
          <a:extLst>
            <a:ext uri="{FF2B5EF4-FFF2-40B4-BE49-F238E27FC236}">
              <a16:creationId xmlns:a16="http://schemas.microsoft.com/office/drawing/2014/main" id="{6C1D1841-C0D3-217F-C9FA-18954932F98B}"/>
            </a:ext>
          </a:extLst>
        </xdr:cNvPr>
        <xdr:cNvSpPr txBox="1">
          <a:spLocks noChangeArrowheads="1"/>
        </xdr:cNvSpPr>
      </xdr:nvSpPr>
      <xdr:spPr bwMode="auto">
        <a:xfrm>
          <a:off x="130968" y="147637"/>
          <a:ext cx="4802982" cy="176926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Рассмотрен </a:t>
          </a:r>
          <a:endParaRPr lang="ru-RU" sz="22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педагогическим советом</a:t>
          </a:r>
          <a:endParaRPr lang="ru-RU" sz="22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(протокол № __ от __.08.2023)</a:t>
          </a:r>
        </a:p>
      </xdr:txBody>
    </xdr:sp>
    <xdr:clientData/>
  </xdr:twoCellAnchor>
  <xdr:twoCellAnchor editAs="oneCell">
    <xdr:from>
      <xdr:col>5</xdr:col>
      <xdr:colOff>285750</xdr:colOff>
      <xdr:row>0</xdr:row>
      <xdr:rowOff>244928</xdr:rowOff>
    </xdr:from>
    <xdr:to>
      <xdr:col>11</xdr:col>
      <xdr:colOff>244925</xdr:colOff>
      <xdr:row>4</xdr:row>
      <xdr:rowOff>217713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96400" y="244928"/>
          <a:ext cx="5350325" cy="168728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130968</xdr:colOff>
      <xdr:row>0</xdr:row>
      <xdr:rowOff>147637</xdr:rowOff>
    </xdr:from>
    <xdr:to>
      <xdr:col>3</xdr:col>
      <xdr:colOff>523875</xdr:colOff>
      <xdr:row>4</xdr:row>
      <xdr:rowOff>202406</xdr:rowOff>
    </xdr:to>
    <xdr:sp macro="" textlink="">
      <xdr:nvSpPr>
        <xdr:cNvPr id="2" name="Надпись 2">
          <a:extLst>
            <a:ext uri="{FF2B5EF4-FFF2-40B4-BE49-F238E27FC236}">
              <a16:creationId xmlns:a16="http://schemas.microsoft.com/office/drawing/2014/main" id="{6C1D1841-C0D3-217F-C9FA-18954932F98B}"/>
            </a:ext>
          </a:extLst>
        </xdr:cNvPr>
        <xdr:cNvSpPr txBox="1">
          <a:spLocks noChangeArrowheads="1"/>
        </xdr:cNvSpPr>
      </xdr:nvSpPr>
      <xdr:spPr bwMode="auto">
        <a:xfrm>
          <a:off x="130968" y="147637"/>
          <a:ext cx="4802982" cy="176926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Рассмотрен </a:t>
          </a:r>
          <a:endParaRPr lang="ru-RU" sz="22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педагогическим советом</a:t>
          </a:r>
          <a:endParaRPr lang="ru-RU" sz="22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(протокол № __ от __.08.2023)</a:t>
          </a:r>
        </a:p>
      </xdr:txBody>
    </xdr:sp>
    <xdr:clientData/>
  </xdr:twoCellAnchor>
  <xdr:twoCellAnchor editAs="oneCell">
    <xdr:from>
      <xdr:col>5</xdr:col>
      <xdr:colOff>452438</xdr:colOff>
      <xdr:row>0</xdr:row>
      <xdr:rowOff>185397</xdr:rowOff>
    </xdr:from>
    <xdr:to>
      <xdr:col>11</xdr:col>
      <xdr:colOff>411612</xdr:colOff>
      <xdr:row>4</xdr:row>
      <xdr:rowOff>158182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65469" y="185397"/>
          <a:ext cx="5352707" cy="1687285"/>
        </a:xfrm>
        <a:prstGeom prst="rect">
          <a:avLst/>
        </a:prstGeom>
      </xdr:spPr>
    </xdr:pic>
    <xdr:clientData/>
  </xdr:twoCellAnchor>
  <xdr:twoCellAnchor>
    <xdr:from>
      <xdr:col>0</xdr:col>
      <xdr:colOff>190499</xdr:colOff>
      <xdr:row>0</xdr:row>
      <xdr:rowOff>147637</xdr:rowOff>
    </xdr:from>
    <xdr:to>
      <xdr:col>3</xdr:col>
      <xdr:colOff>583406</xdr:colOff>
      <xdr:row>4</xdr:row>
      <xdr:rowOff>202406</xdr:rowOff>
    </xdr:to>
    <xdr:sp macro="" textlink="">
      <xdr:nvSpPr>
        <xdr:cNvPr id="4" name="Надпись 2">
          <a:extLst>
            <a:ext uri="{FF2B5EF4-FFF2-40B4-BE49-F238E27FC236}">
              <a16:creationId xmlns:a16="http://schemas.microsoft.com/office/drawing/2014/main" id="{6C1D1841-C0D3-217F-C9FA-18954932F98B}"/>
            </a:ext>
          </a:extLst>
        </xdr:cNvPr>
        <xdr:cNvSpPr txBox="1">
          <a:spLocks noChangeArrowheads="1"/>
        </xdr:cNvSpPr>
      </xdr:nvSpPr>
      <xdr:spPr bwMode="auto">
        <a:xfrm>
          <a:off x="190499" y="147637"/>
          <a:ext cx="4810126" cy="176926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Рассмотрен </a:t>
          </a:r>
          <a:endParaRPr lang="ru-RU" sz="22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педагогическим советом</a:t>
          </a:r>
          <a:endParaRPr lang="ru-RU" sz="2200" b="0" i="0" u="none" strike="noStrike" baseline="0">
            <a:solidFill>
              <a:srgbClr val="000000"/>
            </a:solidFill>
            <a:latin typeface="Calibri"/>
            <a:cs typeface="Calibri"/>
          </a:endParaRPr>
        </a:p>
        <a:p>
          <a:pPr algn="l" rtl="0">
            <a:defRPr sz="1000"/>
          </a:pPr>
          <a:r>
            <a:rPr lang="ru-RU" sz="22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(протокол № __ от __.08.2023)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Таблица1" displayName="Таблица1" ref="A1:A3" totalsRowShown="0">
  <autoFilter ref="A1:A3"/>
  <tableColumns count="1">
    <tableColumn id="1" name="Уровень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6" name="Таблица16" displayName="Таблица16" ref="U1:U3" totalsRowShown="0">
  <autoFilter ref="U1:U3"/>
  <tableColumns count="1">
    <tableColumn id="1" name="АЯ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7" name="Таблица17" displayName="Таблица17" ref="W1:W4" totalsRowShown="0">
  <autoFilter ref="W1:W4"/>
  <tableColumns count="1">
    <tableColumn id="1" name="ИСТ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3" name="Таблица13" displayName="Таблица13" ref="O1:O3" totalsRowShown="0">
  <autoFilter ref="O1:O3"/>
  <tableColumns count="1">
    <tableColumn id="1" name="РЯ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2" name="Таблица2" displayName="Таблица2" ref="Y1:Y4" totalsRowShown="0">
  <autoFilter ref="Y1:Y4"/>
  <tableColumns count="1">
    <tableColumn id="1" name="У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3" name="Таблица3" displayName="Таблица3" ref="AC1:AC4" totalsRowShown="0" dataDxfId="1">
  <autoFilter ref="AC1:AC4"/>
  <tableColumns count="1">
    <tableColumn id="1" name="ФПА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Таблица4" displayName="Таблица4" ref="C1:C9" totalsRowShown="0">
  <autoFilter ref="C1:C9"/>
  <tableColumns count="1">
    <tableColumn id="1" name="Количество часов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5" name="Таблица5" displayName="Таблица5" ref="E1:E5" totalsRowShown="0">
  <autoFilter ref="E1:E5"/>
  <tableColumns count="1">
    <tableColumn id="1" name="База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9" name="Таблица9" displayName="Таблица9" ref="G1:G3" totalsRowShown="0">
  <autoFilter ref="G1:G3"/>
  <tableColumns count="1">
    <tableColumn id="1" name="Б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10" name="Таблица10" displayName="Таблица10" ref="I1:I3" totalsRowShown="0">
  <autoFilter ref="I1:I3"/>
  <tableColumns count="1">
    <tableColumn id="1" name="ЭК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11" name="Таблица11" displayName="Таблица11" ref="K1:K3" totalsRowShown="0">
  <autoFilter ref="K1:K3"/>
  <tableColumns count="1">
    <tableColumn id="1" name="ЭК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12" name="Таблица12" displayName="Таблица12" ref="M1:M3" totalsRowShown="0">
  <autoFilter ref="M1:M3"/>
  <tableColumns count="1">
    <tableColumn id="1" name="Общ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14" name="Таблица14" displayName="Таблица14" ref="Q1:Q3" totalsRowShown="0">
  <autoFilter ref="Q1:Q3"/>
  <tableColumns count="1">
    <tableColumn id="1" name="ЛИТ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5" name="Таблица15" displayName="Таблица15" ref="S1:S3" totalsRowShown="0">
  <autoFilter ref="S1:S3"/>
  <tableColumns count="1">
    <tableColumn id="1" name="РОДЯ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"/>
  <sheetViews>
    <sheetView topLeftCell="B1" workbookViewId="0">
      <selection activeCell="AC5" sqref="AC5"/>
    </sheetView>
  </sheetViews>
  <sheetFormatPr defaultRowHeight="15" x14ac:dyDescent="0.25"/>
  <cols>
    <col min="1" max="1" width="10.85546875" customWidth="1"/>
    <col min="3" max="3" width="19.140625" customWidth="1"/>
  </cols>
  <sheetData>
    <row r="1" spans="1:29" x14ac:dyDescent="0.25">
      <c r="A1" t="s">
        <v>1</v>
      </c>
      <c r="C1" t="s">
        <v>46</v>
      </c>
      <c r="E1" t="s">
        <v>47</v>
      </c>
      <c r="G1" t="s">
        <v>3</v>
      </c>
      <c r="I1" t="s">
        <v>48</v>
      </c>
      <c r="K1" t="s">
        <v>48</v>
      </c>
      <c r="M1" t="s">
        <v>49</v>
      </c>
      <c r="O1" t="s">
        <v>50</v>
      </c>
      <c r="Q1" t="s">
        <v>51</v>
      </c>
      <c r="S1" t="s">
        <v>52</v>
      </c>
      <c r="U1" t="s">
        <v>53</v>
      </c>
      <c r="W1" t="s">
        <v>54</v>
      </c>
      <c r="Y1" t="s">
        <v>2</v>
      </c>
      <c r="AA1" t="s">
        <v>59</v>
      </c>
      <c r="AC1" t="s">
        <v>71</v>
      </c>
    </row>
    <row r="2" spans="1:29" x14ac:dyDescent="0.25">
      <c r="A2" t="s">
        <v>2</v>
      </c>
      <c r="O2">
        <v>1</v>
      </c>
      <c r="Q2">
        <v>3</v>
      </c>
      <c r="S2">
        <v>0.5</v>
      </c>
      <c r="U2">
        <v>3</v>
      </c>
      <c r="AC2" s="8" t="s">
        <v>73</v>
      </c>
    </row>
    <row r="3" spans="1:29" ht="45" x14ac:dyDescent="0.25">
      <c r="A3" t="s">
        <v>3</v>
      </c>
      <c r="C3">
        <v>0.5</v>
      </c>
      <c r="E3">
        <v>1</v>
      </c>
      <c r="G3" t="s">
        <v>3</v>
      </c>
      <c r="I3" t="s">
        <v>38</v>
      </c>
      <c r="K3">
        <v>1</v>
      </c>
      <c r="M3">
        <v>2</v>
      </c>
      <c r="O3">
        <v>3</v>
      </c>
      <c r="Q3">
        <v>6</v>
      </c>
      <c r="S3">
        <v>1</v>
      </c>
      <c r="U3">
        <v>6</v>
      </c>
      <c r="W3">
        <v>2</v>
      </c>
      <c r="Y3" t="s">
        <v>3</v>
      </c>
      <c r="AA3" t="s">
        <v>59</v>
      </c>
      <c r="AC3" s="8" t="s">
        <v>72</v>
      </c>
    </row>
    <row r="4" spans="1:29" ht="75" x14ac:dyDescent="0.25">
      <c r="C4">
        <v>1</v>
      </c>
      <c r="E4">
        <v>2</v>
      </c>
      <c r="W4">
        <v>4</v>
      </c>
      <c r="Y4" t="s">
        <v>2</v>
      </c>
      <c r="AC4" s="8" t="s">
        <v>90</v>
      </c>
    </row>
    <row r="5" spans="1:29" x14ac:dyDescent="0.25">
      <c r="C5">
        <v>2</v>
      </c>
      <c r="E5">
        <v>3</v>
      </c>
    </row>
    <row r="6" spans="1:29" x14ac:dyDescent="0.25">
      <c r="C6">
        <v>3</v>
      </c>
    </row>
    <row r="7" spans="1:29" x14ac:dyDescent="0.25">
      <c r="C7">
        <v>4</v>
      </c>
    </row>
    <row r="8" spans="1:29" x14ac:dyDescent="0.25">
      <c r="C8">
        <v>5</v>
      </c>
    </row>
    <row r="9" spans="1:29" x14ac:dyDescent="0.25">
      <c r="C9">
        <v>6</v>
      </c>
    </row>
  </sheetData>
  <sheetProtection formatCells="0" formatColumns="0" formatRows="0" insertColumns="0" insertRows="0" insertHyperlinks="0" deleteColumns="0" deleteRows="0" sort="0" autoFilter="0" pivotTables="0"/>
  <autoFilter ref="AA1"/>
  <pageMargins left="0.7" right="0.7" top="0.75" bottom="0.75" header="0.3" footer="0.3"/>
  <pageSetup paperSize="9" orientation="portrait" horizontalDpi="0" verticalDpi="0" r:id="rId1"/>
  <tableParts count="14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tabSelected="1" workbookViewId="0">
      <selection activeCell="P17" sqref="P17:P18"/>
    </sheetView>
  </sheetViews>
  <sheetFormatPr defaultRowHeight="15" x14ac:dyDescent="0.25"/>
  <sheetData/>
  <sheetProtection algorithmName="SHA-512" hashValue="YaFpFCmlIngR1gl2UY1b+gK2TylLlw3i5CjGyO4Raev+lgeLFydgToeA7u5PmWRwBgSRS/T3DYF0rCZKW2zMOg==" saltValue="0yi9cTpRljw4QgyiU6FfiQ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49"/>
  <sheetViews>
    <sheetView zoomScale="70" zoomScaleNormal="70" workbookViewId="0">
      <selection activeCell="E28" sqref="E28"/>
    </sheetView>
  </sheetViews>
  <sheetFormatPr defaultRowHeight="15" x14ac:dyDescent="0.25"/>
  <cols>
    <col min="1" max="1" width="11" style="4" customWidth="1"/>
    <col min="2" max="2" width="45" style="4" customWidth="1"/>
    <col min="3" max="3" width="10.140625" style="4" customWidth="1"/>
    <col min="4" max="4" width="52.85546875" style="4" customWidth="1"/>
    <col min="5" max="5" width="20.28515625" style="4" customWidth="1"/>
    <col min="6" max="6" width="11.28515625" style="4" customWidth="1"/>
    <col min="7" max="7" width="12.140625" style="4" customWidth="1"/>
    <col min="8" max="8" width="11" style="4" customWidth="1"/>
    <col min="9" max="9" width="11.42578125" style="4" customWidth="1"/>
    <col min="10" max="10" width="12" style="4" customWidth="1"/>
    <col min="11" max="11" width="23" style="4" customWidth="1"/>
    <col min="12" max="16384" width="9.140625" style="4"/>
  </cols>
  <sheetData>
    <row r="1" spans="1:12" ht="35.25" customHeight="1" x14ac:dyDescent="0.4">
      <c r="A1" s="14"/>
      <c r="B1" s="14"/>
      <c r="C1" s="14"/>
      <c r="D1" s="14"/>
      <c r="E1" s="14"/>
      <c r="F1" s="14"/>
      <c r="G1" s="14"/>
      <c r="H1" s="14"/>
      <c r="I1" s="15"/>
      <c r="J1" s="14"/>
      <c r="K1" s="16"/>
    </row>
    <row r="2" spans="1:12" ht="32.25" customHeight="1" x14ac:dyDescent="0.4">
      <c r="A2" s="14"/>
      <c r="B2" s="14"/>
      <c r="C2" s="14"/>
      <c r="D2" s="14"/>
      <c r="E2" s="14"/>
      <c r="F2" s="14"/>
      <c r="G2" s="14"/>
      <c r="H2" s="14"/>
      <c r="I2" s="15"/>
      <c r="J2" s="14"/>
      <c r="K2" s="16"/>
    </row>
    <row r="3" spans="1:12" ht="32.25" customHeight="1" x14ac:dyDescent="0.4">
      <c r="A3" s="14"/>
      <c r="B3" s="14"/>
      <c r="C3" s="14"/>
      <c r="D3" s="14"/>
      <c r="E3" s="14"/>
      <c r="F3" s="14"/>
      <c r="G3" s="14"/>
      <c r="H3" s="14"/>
      <c r="I3" s="15"/>
      <c r="J3" s="14"/>
      <c r="K3" s="16"/>
    </row>
    <row r="4" spans="1:12" ht="35.25" customHeight="1" x14ac:dyDescent="0.4">
      <c r="A4" s="14"/>
      <c r="B4" s="14"/>
      <c r="C4" s="14"/>
      <c r="D4" s="14"/>
      <c r="E4" s="14"/>
      <c r="F4" s="14"/>
      <c r="G4" s="14"/>
      <c r="H4" s="14"/>
      <c r="I4" s="15"/>
      <c r="J4" s="14"/>
      <c r="K4" s="16"/>
    </row>
    <row r="5" spans="1:12" ht="32.25" customHeight="1" x14ac:dyDescent="0.4">
      <c r="A5" s="14"/>
      <c r="B5" s="14"/>
      <c r="C5" s="14"/>
      <c r="D5" s="14"/>
      <c r="E5" s="14"/>
      <c r="F5" s="34"/>
      <c r="G5" s="14"/>
      <c r="H5" s="14"/>
      <c r="I5" s="14"/>
      <c r="J5" s="14"/>
      <c r="K5" s="16"/>
    </row>
    <row r="6" spans="1:12" ht="32.25" customHeight="1" x14ac:dyDescent="0.4">
      <c r="A6" s="14"/>
      <c r="B6" s="14"/>
      <c r="C6" s="98" t="s">
        <v>39</v>
      </c>
      <c r="D6" s="98"/>
      <c r="E6" s="98"/>
      <c r="F6" s="14"/>
      <c r="G6" s="14"/>
      <c r="H6" s="14"/>
      <c r="I6" s="14"/>
      <c r="J6" s="14"/>
      <c r="K6" s="17"/>
    </row>
    <row r="7" spans="1:12" ht="32.25" customHeight="1" x14ac:dyDescent="0.4">
      <c r="A7" s="38"/>
      <c r="B7" s="38"/>
      <c r="C7" s="99" t="s">
        <v>60</v>
      </c>
      <c r="D7" s="99"/>
      <c r="E7" s="99"/>
      <c r="F7" s="2"/>
      <c r="G7" s="2"/>
      <c r="H7" s="2"/>
      <c r="I7" s="2"/>
      <c r="J7" s="2"/>
    </row>
    <row r="8" spans="1:12" ht="32.25" customHeight="1" x14ac:dyDescent="0.4">
      <c r="A8" s="14"/>
      <c r="B8" s="14"/>
      <c r="C8" s="14"/>
      <c r="D8" s="34" t="s">
        <v>40</v>
      </c>
      <c r="E8" s="14"/>
      <c r="F8" s="14"/>
      <c r="G8" s="14"/>
      <c r="H8" s="14"/>
      <c r="I8" s="14"/>
      <c r="J8" s="14"/>
      <c r="K8" s="17"/>
    </row>
    <row r="9" spans="1:12" ht="32.25" customHeight="1" x14ac:dyDescent="0.4">
      <c r="A9" s="14"/>
      <c r="B9" s="14"/>
      <c r="C9" s="14"/>
      <c r="D9" s="34" t="s">
        <v>55</v>
      </c>
      <c r="E9" s="14"/>
      <c r="F9" s="14"/>
      <c r="G9" s="14"/>
      <c r="H9" s="14"/>
      <c r="I9" s="14"/>
      <c r="J9" s="14"/>
      <c r="K9" s="17"/>
    </row>
    <row r="10" spans="1:12" ht="36.75" customHeight="1" thickBot="1" x14ac:dyDescent="0.45">
      <c r="A10" s="14"/>
      <c r="B10" s="14"/>
      <c r="C10" s="14"/>
      <c r="D10" s="34" t="s">
        <v>41</v>
      </c>
      <c r="E10" s="14"/>
      <c r="F10" s="14"/>
      <c r="G10" s="14"/>
      <c r="H10" s="14"/>
      <c r="I10" s="14"/>
      <c r="J10" s="14"/>
      <c r="K10" s="17"/>
    </row>
    <row r="11" spans="1:12" ht="42.75" customHeight="1" thickBot="1" x14ac:dyDescent="0.3">
      <c r="A11" s="91" t="s">
        <v>31</v>
      </c>
      <c r="B11" s="91" t="s">
        <v>61</v>
      </c>
      <c r="C11" s="91" t="s">
        <v>32</v>
      </c>
      <c r="D11" s="91" t="s">
        <v>98</v>
      </c>
      <c r="E11" s="91" t="s">
        <v>1</v>
      </c>
      <c r="F11" s="87" t="s">
        <v>33</v>
      </c>
      <c r="G11" s="100"/>
      <c r="H11" s="87" t="s">
        <v>34</v>
      </c>
      <c r="I11" s="88"/>
      <c r="J11" s="89" t="s">
        <v>35</v>
      </c>
      <c r="K11" s="97" t="s">
        <v>70</v>
      </c>
    </row>
    <row r="12" spans="1:12" ht="48.75" customHeight="1" thickBot="1" x14ac:dyDescent="0.3">
      <c r="A12" s="83"/>
      <c r="B12" s="83"/>
      <c r="C12" s="83"/>
      <c r="D12" s="83"/>
      <c r="E12" s="92"/>
      <c r="F12" s="30" t="s">
        <v>36</v>
      </c>
      <c r="G12" s="30" t="s">
        <v>37</v>
      </c>
      <c r="H12" s="30" t="s">
        <v>36</v>
      </c>
      <c r="I12" s="30" t="s">
        <v>37</v>
      </c>
      <c r="J12" s="90"/>
      <c r="K12" s="97"/>
    </row>
    <row r="13" spans="1:12" ht="42.75" customHeight="1" thickBot="1" x14ac:dyDescent="0.45">
      <c r="A13" s="93">
        <v>1</v>
      </c>
      <c r="B13" s="95" t="s">
        <v>28</v>
      </c>
      <c r="C13" s="19" t="s">
        <v>18</v>
      </c>
      <c r="D13" s="19" t="s">
        <v>4</v>
      </c>
      <c r="E13" s="59" t="s">
        <v>3</v>
      </c>
      <c r="F13" s="9">
        <v>2</v>
      </c>
      <c r="G13" s="9">
        <f>F13*34</f>
        <v>68</v>
      </c>
      <c r="H13" s="9">
        <v>2</v>
      </c>
      <c r="I13" s="9">
        <f>H13*34</f>
        <v>68</v>
      </c>
      <c r="J13" s="12">
        <f>G13+I13</f>
        <v>136</v>
      </c>
      <c r="K13" s="32" t="s">
        <v>73</v>
      </c>
    </row>
    <row r="14" spans="1:12" ht="53.25" customHeight="1" thickBot="1" x14ac:dyDescent="0.45">
      <c r="A14" s="94"/>
      <c r="B14" s="96"/>
      <c r="C14" s="47" t="s">
        <v>19</v>
      </c>
      <c r="D14" s="47" t="s">
        <v>5</v>
      </c>
      <c r="E14" s="48" t="s">
        <v>3</v>
      </c>
      <c r="F14" s="9">
        <f>IF(E14="У",5,3)</f>
        <v>3</v>
      </c>
      <c r="G14" s="9">
        <f t="shared" ref="G14:G33" si="0">F14*34</f>
        <v>102</v>
      </c>
      <c r="H14" s="9">
        <f>IF(E14="У",5,3)</f>
        <v>3</v>
      </c>
      <c r="I14" s="9">
        <f t="shared" ref="I14:I36" si="1">H14*34</f>
        <v>102</v>
      </c>
      <c r="J14" s="12">
        <f t="shared" ref="J14:J36" si="2">G14+I14</f>
        <v>204</v>
      </c>
      <c r="K14" s="32" t="s">
        <v>73</v>
      </c>
      <c r="L14" s="5"/>
    </row>
    <row r="15" spans="1:12" ht="51.75" customHeight="1" thickBot="1" x14ac:dyDescent="0.45">
      <c r="A15" s="93">
        <v>2</v>
      </c>
      <c r="B15" s="101" t="s">
        <v>74</v>
      </c>
      <c r="C15" s="49" t="s">
        <v>75</v>
      </c>
      <c r="D15" s="50" t="s">
        <v>76</v>
      </c>
      <c r="E15" s="51"/>
      <c r="F15" s="9">
        <f>IF(E15="",0,IF(E15="Б",2))</f>
        <v>0</v>
      </c>
      <c r="G15" s="9">
        <f>F15*34</f>
        <v>0</v>
      </c>
      <c r="H15" s="9">
        <f>IF(E15="",0,IF(E15="Б",2))</f>
        <v>0</v>
      </c>
      <c r="I15" s="9">
        <f>H15*34</f>
        <v>0</v>
      </c>
      <c r="J15" s="12">
        <f t="shared" si="2"/>
        <v>0</v>
      </c>
      <c r="K15" s="32" t="str">
        <f>IF(E15="","",IF(E15="Б","Тест"))</f>
        <v/>
      </c>
      <c r="L15" s="5"/>
    </row>
    <row r="16" spans="1:12" ht="40.5" customHeight="1" thickBot="1" x14ac:dyDescent="0.45">
      <c r="A16" s="94"/>
      <c r="B16" s="102"/>
      <c r="C16" s="49" t="s">
        <v>77</v>
      </c>
      <c r="D16" s="47" t="s">
        <v>78</v>
      </c>
      <c r="E16" s="51"/>
      <c r="F16" s="9">
        <f>IF(E16="", ,IF(E16="Б",1))</f>
        <v>0</v>
      </c>
      <c r="G16" s="9">
        <f t="shared" ref="G16" si="3">F16*34</f>
        <v>0</v>
      </c>
      <c r="H16" s="9">
        <f>IF(E16="",,IF(E16="Б",1))</f>
        <v>0</v>
      </c>
      <c r="I16" s="9">
        <f t="shared" ref="I16" si="4">H16*34</f>
        <v>0</v>
      </c>
      <c r="J16" s="12">
        <f t="shared" si="2"/>
        <v>0</v>
      </c>
      <c r="K16" s="32" t="str">
        <f>IF(E16="","",IF(E16="Б","Тест"))</f>
        <v/>
      </c>
      <c r="L16" s="5"/>
    </row>
    <row r="17" spans="1:11" ht="63" customHeight="1" thickBot="1" x14ac:dyDescent="0.45">
      <c r="A17" s="81">
        <v>3</v>
      </c>
      <c r="B17" s="103" t="s">
        <v>29</v>
      </c>
      <c r="C17" s="49" t="s">
        <v>20</v>
      </c>
      <c r="D17" s="50" t="s">
        <v>6</v>
      </c>
      <c r="E17" s="48" t="s">
        <v>3</v>
      </c>
      <c r="F17" s="9">
        <f>IF(E17="У",6,3)</f>
        <v>3</v>
      </c>
      <c r="G17" s="9">
        <f>F17*34</f>
        <v>102</v>
      </c>
      <c r="H17" s="9">
        <f>IF(E17="У",6,3)</f>
        <v>3</v>
      </c>
      <c r="I17" s="9">
        <f t="shared" si="1"/>
        <v>102</v>
      </c>
      <c r="J17" s="12">
        <f t="shared" si="2"/>
        <v>204</v>
      </c>
      <c r="K17" s="32" t="s">
        <v>72</v>
      </c>
    </row>
    <row r="18" spans="1:11" ht="63" customHeight="1" thickBot="1" x14ac:dyDescent="0.45">
      <c r="A18" s="83"/>
      <c r="B18" s="104"/>
      <c r="C18" s="49" t="s">
        <v>21</v>
      </c>
      <c r="D18" s="50" t="s">
        <v>79</v>
      </c>
      <c r="E18" s="48"/>
      <c r="F18" s="9">
        <f>IF(E18="У",3,IF(E18="Б",1,IF(E18="",0)))</f>
        <v>0</v>
      </c>
      <c r="G18" s="9">
        <f t="shared" ref="G18" si="5">F18*34</f>
        <v>0</v>
      </c>
      <c r="H18" s="9">
        <f>IF(E18="У",3,IF(E18="Б",1,IF(E18="",0)))</f>
        <v>0</v>
      </c>
      <c r="I18" s="9">
        <f t="shared" si="1"/>
        <v>0</v>
      </c>
      <c r="J18" s="12">
        <f t="shared" si="2"/>
        <v>0</v>
      </c>
      <c r="K18" s="32"/>
    </row>
    <row r="19" spans="1:11" ht="40.5" customHeight="1" thickBot="1" x14ac:dyDescent="0.45">
      <c r="A19" s="81">
        <v>4</v>
      </c>
      <c r="B19" s="84" t="s">
        <v>57</v>
      </c>
      <c r="C19" s="49" t="s">
        <v>22</v>
      </c>
      <c r="D19" s="47" t="s">
        <v>7</v>
      </c>
      <c r="E19" s="48" t="s">
        <v>3</v>
      </c>
      <c r="F19" s="9">
        <f>IF(E19="У",4,IF(E19="Б",2,IF(E19="",0)))</f>
        <v>2</v>
      </c>
      <c r="G19" s="9">
        <f t="shared" si="0"/>
        <v>68</v>
      </c>
      <c r="H19" s="9">
        <f>IF(E19="У",4,IF(E19="Б",2,IF(E19="",0)))</f>
        <v>2</v>
      </c>
      <c r="I19" s="9">
        <f t="shared" si="1"/>
        <v>68</v>
      </c>
      <c r="J19" s="12">
        <f t="shared" si="2"/>
        <v>136</v>
      </c>
      <c r="K19" s="32" t="s">
        <v>73</v>
      </c>
    </row>
    <row r="20" spans="1:11" ht="42.75" customHeight="1" thickBot="1" x14ac:dyDescent="0.45">
      <c r="A20" s="82"/>
      <c r="B20" s="85"/>
      <c r="C20" s="49" t="s">
        <v>23</v>
      </c>
      <c r="D20" s="47" t="s">
        <v>9</v>
      </c>
      <c r="E20" s="48" t="s">
        <v>3</v>
      </c>
      <c r="F20" s="9">
        <f>IF(E20="У",4,IF(E20="Б",2,IF(E20="",0)))</f>
        <v>2</v>
      </c>
      <c r="G20" s="9">
        <f>F20*34</f>
        <v>68</v>
      </c>
      <c r="H20" s="9">
        <f>IF(E20="У",4,IF(E20="Б",2,IF(E20="",0)))</f>
        <v>2</v>
      </c>
      <c r="I20" s="9">
        <f>H20*34</f>
        <v>68</v>
      </c>
      <c r="J20" s="12">
        <f>G20+I20</f>
        <v>136</v>
      </c>
      <c r="K20" s="32" t="s">
        <v>73</v>
      </c>
    </row>
    <row r="21" spans="1:11" ht="40.5" customHeight="1" thickBot="1" x14ac:dyDescent="0.45">
      <c r="A21" s="82"/>
      <c r="B21" s="85"/>
      <c r="C21" s="49" t="s">
        <v>24</v>
      </c>
      <c r="D21" s="47" t="s">
        <v>8</v>
      </c>
      <c r="E21" s="48" t="s">
        <v>3</v>
      </c>
      <c r="F21" s="9">
        <f>IF(E21="У",3,IF(E21="Б",1,IF(E21="",0)))</f>
        <v>1</v>
      </c>
      <c r="G21" s="9">
        <f t="shared" si="0"/>
        <v>34</v>
      </c>
      <c r="H21" s="9">
        <f>IF(E21="У",3,IF(E21="Б",1,IF(E21="",0)))</f>
        <v>1</v>
      </c>
      <c r="I21" s="9">
        <f t="shared" si="1"/>
        <v>34</v>
      </c>
      <c r="J21" s="12">
        <f t="shared" si="2"/>
        <v>68</v>
      </c>
      <c r="K21" s="32" t="s">
        <v>73</v>
      </c>
    </row>
    <row r="22" spans="1:11" ht="39" customHeight="1" thickBot="1" x14ac:dyDescent="0.45">
      <c r="A22" s="81">
        <v>5</v>
      </c>
      <c r="B22" s="84" t="s">
        <v>30</v>
      </c>
      <c r="C22" s="52" t="s">
        <v>64</v>
      </c>
      <c r="D22" s="53" t="s">
        <v>66</v>
      </c>
      <c r="E22" s="51" t="s">
        <v>3</v>
      </c>
      <c r="F22" s="9">
        <f>IF(E22="У",4,IF(E22="Б",2,IF(E22="",0)))</f>
        <v>2</v>
      </c>
      <c r="G22" s="9">
        <f t="shared" ref="G22:G24" si="6">F22*34</f>
        <v>68</v>
      </c>
      <c r="H22" s="9">
        <f>IF(E22="У",4,IF(E22="Б",3,IF(E22="",0)))</f>
        <v>3</v>
      </c>
      <c r="I22" s="9">
        <f t="shared" ref="I22:I24" si="7">H22*34</f>
        <v>102</v>
      </c>
      <c r="J22" s="12">
        <f t="shared" ref="J22:J24" si="8">G22+I22</f>
        <v>170</v>
      </c>
      <c r="K22" s="32" t="s">
        <v>73</v>
      </c>
    </row>
    <row r="23" spans="1:11" ht="37.5" customHeight="1" thickBot="1" x14ac:dyDescent="0.45">
      <c r="A23" s="82"/>
      <c r="B23" s="85"/>
      <c r="C23" s="52" t="s">
        <v>80</v>
      </c>
      <c r="D23" s="53" t="s">
        <v>67</v>
      </c>
      <c r="E23" s="51" t="s">
        <v>3</v>
      </c>
      <c r="F23" s="9">
        <f>IF(E23="У",3,IF(E23="Б",2,IF(E23="",0)))</f>
        <v>2</v>
      </c>
      <c r="G23" s="9">
        <f t="shared" si="6"/>
        <v>68</v>
      </c>
      <c r="H23" s="9">
        <f>IF(E23="У",3,IF(E23="Б",1,IF(E23="",0)))</f>
        <v>1</v>
      </c>
      <c r="I23" s="9">
        <f t="shared" si="7"/>
        <v>34</v>
      </c>
      <c r="J23" s="12">
        <f t="shared" si="8"/>
        <v>102</v>
      </c>
      <c r="K23" s="32" t="s">
        <v>73</v>
      </c>
    </row>
    <row r="24" spans="1:11" ht="39" customHeight="1" thickBot="1" x14ac:dyDescent="0.45">
      <c r="A24" s="82"/>
      <c r="B24" s="85"/>
      <c r="C24" s="52" t="s">
        <v>65</v>
      </c>
      <c r="D24" s="53" t="s">
        <v>68</v>
      </c>
      <c r="E24" s="51" t="s">
        <v>3</v>
      </c>
      <c r="F24" s="9">
        <f>IF(E24="У",1,IF(E24="Б",1,IF(E24="",0)))</f>
        <v>1</v>
      </c>
      <c r="G24" s="9">
        <f t="shared" si="6"/>
        <v>34</v>
      </c>
      <c r="H24" s="9">
        <f>IF(E24="У",1,IF(E24="Б",1,IF(E24="",0)))</f>
        <v>1</v>
      </c>
      <c r="I24" s="9">
        <f t="shared" si="7"/>
        <v>34</v>
      </c>
      <c r="J24" s="12">
        <f t="shared" si="8"/>
        <v>68</v>
      </c>
      <c r="K24" s="32" t="s">
        <v>73</v>
      </c>
    </row>
    <row r="25" spans="1:11" ht="45" customHeight="1" thickBot="1" x14ac:dyDescent="0.45">
      <c r="A25" s="83"/>
      <c r="B25" s="86"/>
      <c r="C25" s="49" t="s">
        <v>81</v>
      </c>
      <c r="D25" s="47" t="s">
        <v>0</v>
      </c>
      <c r="E25" s="48" t="s">
        <v>3</v>
      </c>
      <c r="F25" s="9">
        <f>IF(E25="У",4,IF(E25="Б",1,IF(E25="",0)))</f>
        <v>1</v>
      </c>
      <c r="G25" s="9">
        <f t="shared" si="0"/>
        <v>34</v>
      </c>
      <c r="H25" s="9">
        <f>IF(E25="У",4,IF(E25="Б",1,IF(E25="",0)))</f>
        <v>1</v>
      </c>
      <c r="I25" s="9">
        <f t="shared" si="1"/>
        <v>34</v>
      </c>
      <c r="J25" s="12">
        <f t="shared" si="2"/>
        <v>68</v>
      </c>
      <c r="K25" s="32" t="s">
        <v>73</v>
      </c>
    </row>
    <row r="26" spans="1:11" ht="34.5" customHeight="1" thickBot="1" x14ac:dyDescent="0.45">
      <c r="A26" s="82">
        <v>6</v>
      </c>
      <c r="B26" s="85" t="s">
        <v>56</v>
      </c>
      <c r="C26" s="49" t="s">
        <v>25</v>
      </c>
      <c r="D26" s="47" t="s">
        <v>11</v>
      </c>
      <c r="E26" s="48" t="s">
        <v>3</v>
      </c>
      <c r="F26" s="9">
        <f>IF(E26="У",5,IF(E26="Б",2,IF(E26="",0)))</f>
        <v>2</v>
      </c>
      <c r="G26" s="9">
        <f t="shared" si="0"/>
        <v>68</v>
      </c>
      <c r="H26" s="9">
        <f>IF(E26="У",5,IF(E26="Б",2,IF(E26="",0)))</f>
        <v>2</v>
      </c>
      <c r="I26" s="9">
        <f t="shared" si="1"/>
        <v>68</v>
      </c>
      <c r="J26" s="12">
        <f t="shared" si="2"/>
        <v>136</v>
      </c>
      <c r="K26" s="32" t="s">
        <v>73</v>
      </c>
    </row>
    <row r="27" spans="1:11" ht="54" customHeight="1" thickBot="1" x14ac:dyDescent="0.45">
      <c r="A27" s="82"/>
      <c r="B27" s="85"/>
      <c r="C27" s="52" t="s">
        <v>82</v>
      </c>
      <c r="D27" s="47" t="s">
        <v>12</v>
      </c>
      <c r="E27" s="48" t="s">
        <v>2</v>
      </c>
      <c r="F27" s="9">
        <f>IF(E27="У",3,IF(E27="Б",1,IF(E27="",0)))</f>
        <v>3</v>
      </c>
      <c r="G27" s="9">
        <f t="shared" si="0"/>
        <v>102</v>
      </c>
      <c r="H27" s="9">
        <f>IF(E27="У",3,IF(E27="Б",1,IF(E27="",0)))</f>
        <v>3</v>
      </c>
      <c r="I27" s="9">
        <f t="shared" si="1"/>
        <v>102</v>
      </c>
      <c r="J27" s="12">
        <f t="shared" si="2"/>
        <v>204</v>
      </c>
      <c r="K27" s="32" t="s">
        <v>72</v>
      </c>
    </row>
    <row r="28" spans="1:11" ht="38.25" customHeight="1" thickBot="1" x14ac:dyDescent="0.45">
      <c r="A28" s="82"/>
      <c r="B28" s="85"/>
      <c r="C28" s="49" t="s">
        <v>83</v>
      </c>
      <c r="D28" s="47" t="s">
        <v>10</v>
      </c>
      <c r="E28" s="48" t="s">
        <v>3</v>
      </c>
      <c r="F28" s="9">
        <f>IF(E28="У",3,IF(E28="Б",1,IF(E28="",0)))</f>
        <v>1</v>
      </c>
      <c r="G28" s="9">
        <f>F28*34</f>
        <v>34</v>
      </c>
      <c r="H28" s="9">
        <f>IF(E28="У",3,IF(E28="Б",1,IF(E28="",0)))</f>
        <v>1</v>
      </c>
      <c r="I28" s="9">
        <f>H28*34</f>
        <v>34</v>
      </c>
      <c r="J28" s="12">
        <f>G28+I28</f>
        <v>68</v>
      </c>
      <c r="K28" s="32" t="s">
        <v>73</v>
      </c>
    </row>
    <row r="29" spans="1:11" ht="38.25" customHeight="1" thickBot="1" x14ac:dyDescent="0.45">
      <c r="A29" s="81">
        <v>7</v>
      </c>
      <c r="B29" s="84" t="s">
        <v>58</v>
      </c>
      <c r="C29" s="10" t="s">
        <v>26</v>
      </c>
      <c r="D29" s="19" t="s">
        <v>13</v>
      </c>
      <c r="E29" s="59" t="s">
        <v>3</v>
      </c>
      <c r="F29" s="9">
        <v>2</v>
      </c>
      <c r="G29" s="9">
        <f t="shared" si="0"/>
        <v>68</v>
      </c>
      <c r="H29" s="9">
        <v>2</v>
      </c>
      <c r="I29" s="9">
        <f t="shared" si="1"/>
        <v>68</v>
      </c>
      <c r="J29" s="12">
        <f t="shared" si="2"/>
        <v>136</v>
      </c>
      <c r="K29" s="32" t="s">
        <v>73</v>
      </c>
    </row>
    <row r="30" spans="1:11" ht="51.75" customHeight="1" thickBot="1" x14ac:dyDescent="0.45">
      <c r="A30" s="83"/>
      <c r="B30" s="86"/>
      <c r="C30" s="10" t="s">
        <v>84</v>
      </c>
      <c r="D30" s="11" t="s">
        <v>14</v>
      </c>
      <c r="E30" s="59" t="s">
        <v>3</v>
      </c>
      <c r="F30" s="9">
        <v>1</v>
      </c>
      <c r="G30" s="9">
        <f t="shared" si="0"/>
        <v>34</v>
      </c>
      <c r="H30" s="9">
        <v>1</v>
      </c>
      <c r="I30" s="9">
        <f t="shared" si="1"/>
        <v>34</v>
      </c>
      <c r="J30" s="12">
        <f t="shared" si="2"/>
        <v>68</v>
      </c>
      <c r="K30" s="32" t="s">
        <v>73</v>
      </c>
    </row>
    <row r="31" spans="1:11" ht="78" customHeight="1" thickBot="1" x14ac:dyDescent="0.4">
      <c r="A31" s="37">
        <v>8</v>
      </c>
      <c r="B31" s="25"/>
      <c r="C31" s="10" t="s">
        <v>27</v>
      </c>
      <c r="D31" s="21" t="s">
        <v>15</v>
      </c>
      <c r="E31" s="59" t="s">
        <v>59</v>
      </c>
      <c r="F31" s="9">
        <f>IF(E31="ИП",1,0)</f>
        <v>1</v>
      </c>
      <c r="G31" s="9">
        <f t="shared" si="0"/>
        <v>34</v>
      </c>
      <c r="H31" s="9">
        <f>IF(E31="ИП",1,0)</f>
        <v>1</v>
      </c>
      <c r="I31" s="9">
        <f t="shared" si="1"/>
        <v>34</v>
      </c>
      <c r="J31" s="12">
        <f t="shared" si="2"/>
        <v>68</v>
      </c>
      <c r="K31" s="67" t="s">
        <v>90</v>
      </c>
    </row>
    <row r="32" spans="1:11" ht="60" customHeight="1" thickBot="1" x14ac:dyDescent="0.45">
      <c r="A32" s="81">
        <v>9</v>
      </c>
      <c r="B32" s="84" t="s">
        <v>62</v>
      </c>
      <c r="C32" s="49" t="s">
        <v>85</v>
      </c>
      <c r="D32" s="50" t="s">
        <v>16</v>
      </c>
      <c r="E32" s="48" t="s">
        <v>38</v>
      </c>
      <c r="F32" s="9">
        <f>IF(E32="Эл",1,0)</f>
        <v>1</v>
      </c>
      <c r="G32" s="9">
        <f t="shared" si="0"/>
        <v>34</v>
      </c>
      <c r="H32" s="9">
        <f>IF(E32="Эл",1,0)</f>
        <v>1</v>
      </c>
      <c r="I32" s="9">
        <f t="shared" si="1"/>
        <v>34</v>
      </c>
      <c r="J32" s="12">
        <f t="shared" si="2"/>
        <v>68</v>
      </c>
      <c r="K32" s="32" t="str">
        <f>IF(E32="","",IF(E32="Эл","Тест"))</f>
        <v>Тест</v>
      </c>
    </row>
    <row r="33" spans="1:11" ht="56.25" customHeight="1" thickBot="1" x14ac:dyDescent="0.45">
      <c r="A33" s="82"/>
      <c r="B33" s="85"/>
      <c r="C33" s="49" t="s">
        <v>86</v>
      </c>
      <c r="D33" s="50" t="s">
        <v>69</v>
      </c>
      <c r="E33" s="48" t="s">
        <v>38</v>
      </c>
      <c r="F33" s="9">
        <f t="shared" ref="F33:F35" si="9">IF(E33="Эл",1,0)</f>
        <v>1</v>
      </c>
      <c r="G33" s="9">
        <f t="shared" si="0"/>
        <v>34</v>
      </c>
      <c r="H33" s="9">
        <f t="shared" ref="H33:H35" si="10">IF(E33="Эл",1,0)</f>
        <v>1</v>
      </c>
      <c r="I33" s="9">
        <f t="shared" si="1"/>
        <v>34</v>
      </c>
      <c r="J33" s="12">
        <f t="shared" si="2"/>
        <v>68</v>
      </c>
      <c r="K33" s="32" t="str">
        <f t="shared" ref="K33" si="11">IF(E33="","",IF(E33="Эл","Тест"))</f>
        <v>Тест</v>
      </c>
    </row>
    <row r="34" spans="1:11" ht="56.25" customHeight="1" thickBot="1" x14ac:dyDescent="0.45">
      <c r="A34" s="82"/>
      <c r="B34" s="85"/>
      <c r="C34" s="49" t="s">
        <v>87</v>
      </c>
      <c r="D34" s="50" t="s">
        <v>89</v>
      </c>
      <c r="E34" s="48"/>
      <c r="F34" s="9">
        <f t="shared" ref="F34" si="12">IF(E34="Эл",1,0)</f>
        <v>0</v>
      </c>
      <c r="G34" s="9">
        <f t="shared" ref="G34" si="13">F34*34</f>
        <v>0</v>
      </c>
      <c r="H34" s="9">
        <f t="shared" ref="H34" si="14">IF(E34="Эл",1,0)</f>
        <v>0</v>
      </c>
      <c r="I34" s="9">
        <f t="shared" ref="I34" si="15">H34*34</f>
        <v>0</v>
      </c>
      <c r="J34" s="12">
        <f t="shared" ref="J34" si="16">G34+I34</f>
        <v>0</v>
      </c>
      <c r="K34" s="32" t="str">
        <f>IF(E34="","",IF(E34="Эл","Тест"))</f>
        <v/>
      </c>
    </row>
    <row r="35" spans="1:11" ht="48" customHeight="1" thickBot="1" x14ac:dyDescent="0.45">
      <c r="A35" s="82"/>
      <c r="B35" s="85"/>
      <c r="C35" s="49" t="s">
        <v>88</v>
      </c>
      <c r="D35" s="50" t="s">
        <v>17</v>
      </c>
      <c r="E35" s="48"/>
      <c r="F35" s="9">
        <f t="shared" si="9"/>
        <v>0</v>
      </c>
      <c r="G35" s="9">
        <f>F35*34</f>
        <v>0</v>
      </c>
      <c r="H35" s="9">
        <f t="shared" si="10"/>
        <v>0</v>
      </c>
      <c r="I35" s="9">
        <f t="shared" si="1"/>
        <v>0</v>
      </c>
      <c r="J35" s="12">
        <f t="shared" si="2"/>
        <v>0</v>
      </c>
      <c r="K35" s="32" t="str">
        <f>IF(E35="","",IF(E35="Эл","Тест"))</f>
        <v/>
      </c>
    </row>
    <row r="36" spans="1:11" ht="44.25" customHeight="1" thickBot="1" x14ac:dyDescent="0.35">
      <c r="A36" s="78" t="s">
        <v>63</v>
      </c>
      <c r="B36" s="79"/>
      <c r="C36" s="79"/>
      <c r="D36" s="80"/>
      <c r="E36" s="9"/>
      <c r="F36" s="29">
        <f>SUM(F13:F35)</f>
        <v>31</v>
      </c>
      <c r="G36" s="30">
        <f>SUM(G13:G35)</f>
        <v>1054</v>
      </c>
      <c r="H36" s="29">
        <f>SUM(H13:H35)</f>
        <v>31</v>
      </c>
      <c r="I36" s="30">
        <f t="shared" si="1"/>
        <v>1054</v>
      </c>
      <c r="J36" s="12">
        <f t="shared" si="2"/>
        <v>2108</v>
      </c>
      <c r="K36" s="33"/>
    </row>
    <row r="37" spans="1:11" ht="28.5" customHeight="1" thickBot="1" x14ac:dyDescent="0.35">
      <c r="A37" s="40"/>
      <c r="B37" s="41"/>
      <c r="C37" s="41"/>
      <c r="D37" s="41"/>
      <c r="E37" s="68"/>
      <c r="F37" s="42"/>
      <c r="G37" s="42"/>
      <c r="H37" s="42"/>
      <c r="I37" s="42"/>
      <c r="J37" s="42"/>
      <c r="K37" s="69"/>
    </row>
    <row r="38" spans="1:11" ht="27" thickBot="1" x14ac:dyDescent="0.45">
      <c r="A38" s="76">
        <v>10</v>
      </c>
      <c r="B38" s="76" t="s">
        <v>99</v>
      </c>
      <c r="C38" s="54"/>
      <c r="D38" s="54" t="s">
        <v>100</v>
      </c>
      <c r="E38" s="54"/>
      <c r="F38" s="43">
        <v>1</v>
      </c>
      <c r="G38" s="43">
        <v>34</v>
      </c>
      <c r="H38" s="43">
        <v>1</v>
      </c>
      <c r="I38" s="43">
        <v>34</v>
      </c>
      <c r="J38" s="44">
        <v>68</v>
      </c>
      <c r="K38" s="70"/>
    </row>
    <row r="39" spans="1:11" ht="27" thickBot="1" x14ac:dyDescent="0.45">
      <c r="A39" s="76"/>
      <c r="B39" s="76"/>
      <c r="C39" s="54"/>
      <c r="D39" s="55" t="s">
        <v>103</v>
      </c>
      <c r="E39" s="54"/>
      <c r="F39" s="43">
        <v>1</v>
      </c>
      <c r="G39" s="43">
        <v>34</v>
      </c>
      <c r="H39" s="43">
        <v>1</v>
      </c>
      <c r="I39" s="43">
        <v>34</v>
      </c>
      <c r="J39" s="44">
        <v>68</v>
      </c>
      <c r="K39" s="70"/>
    </row>
    <row r="40" spans="1:11" ht="27" thickBot="1" x14ac:dyDescent="0.45">
      <c r="A40" s="76"/>
      <c r="B40" s="76"/>
      <c r="C40" s="54"/>
      <c r="D40" s="54" t="s">
        <v>13</v>
      </c>
      <c r="E40" s="54"/>
      <c r="F40" s="43">
        <v>1</v>
      </c>
      <c r="G40" s="43">
        <v>34</v>
      </c>
      <c r="H40" s="43">
        <v>1</v>
      </c>
      <c r="I40" s="43">
        <v>34</v>
      </c>
      <c r="J40" s="44">
        <v>68</v>
      </c>
      <c r="K40" s="70"/>
    </row>
    <row r="41" spans="1:11" ht="27" thickBot="1" x14ac:dyDescent="0.45">
      <c r="A41" s="77" t="s">
        <v>102</v>
      </c>
      <c r="B41" s="77"/>
      <c r="C41" s="77"/>
      <c r="D41" s="77"/>
      <c r="E41" s="43"/>
      <c r="F41" s="45">
        <f>SUM(F38:F40)</f>
        <v>3</v>
      </c>
      <c r="G41" s="43">
        <f t="shared" ref="G41:J41" si="17">SUM(G38:G40)</f>
        <v>102</v>
      </c>
      <c r="H41" s="45">
        <f t="shared" si="17"/>
        <v>3</v>
      </c>
      <c r="I41" s="43">
        <f t="shared" si="17"/>
        <v>102</v>
      </c>
      <c r="J41" s="44">
        <f t="shared" si="17"/>
        <v>204</v>
      </c>
      <c r="K41" s="70"/>
    </row>
    <row r="42" spans="1:11" ht="26.25" x14ac:dyDescent="0.4">
      <c r="A42" s="28"/>
      <c r="B42" s="27"/>
      <c r="C42" s="27"/>
      <c r="D42" s="27"/>
      <c r="E42" s="27"/>
      <c r="F42" s="27"/>
      <c r="G42" s="27"/>
      <c r="H42" s="27"/>
      <c r="I42" s="27"/>
      <c r="J42" s="27"/>
      <c r="K42" s="16"/>
    </row>
    <row r="43" spans="1:11" ht="26.25" x14ac:dyDescent="0.4">
      <c r="A43" s="28" t="s">
        <v>43</v>
      </c>
      <c r="B43" s="27"/>
      <c r="C43" s="27"/>
      <c r="D43" s="27"/>
      <c r="E43" s="27"/>
      <c r="F43" s="27"/>
      <c r="G43" s="27"/>
      <c r="H43" s="27"/>
      <c r="I43" s="27"/>
      <c r="J43" s="27"/>
      <c r="K43" s="16"/>
    </row>
    <row r="44" spans="1:11" ht="26.25" x14ac:dyDescent="0.4">
      <c r="A44" s="26" t="s">
        <v>44</v>
      </c>
      <c r="B44" s="27"/>
      <c r="C44" s="27"/>
      <c r="D44" s="27"/>
      <c r="E44" s="27"/>
      <c r="F44" s="27"/>
      <c r="G44" s="27"/>
      <c r="H44" s="27"/>
      <c r="I44" s="27"/>
      <c r="J44" s="27"/>
      <c r="K44" s="16"/>
    </row>
    <row r="45" spans="1:11" ht="26.25" x14ac:dyDescent="0.4">
      <c r="A45" s="26" t="s">
        <v>45</v>
      </c>
      <c r="B45" s="27"/>
      <c r="C45" s="27"/>
      <c r="D45" s="27"/>
      <c r="E45" s="27"/>
      <c r="F45" s="27"/>
      <c r="G45" s="27"/>
      <c r="H45" s="27"/>
      <c r="I45" s="27"/>
      <c r="J45" s="27"/>
      <c r="K45" s="16"/>
    </row>
    <row r="46" spans="1:11" ht="26.25" x14ac:dyDescent="0.4">
      <c r="A46" s="27"/>
      <c r="B46" s="27"/>
      <c r="C46" s="27"/>
      <c r="D46" s="27"/>
      <c r="E46" s="27"/>
      <c r="F46" s="27"/>
      <c r="G46" s="27"/>
      <c r="H46" s="27"/>
      <c r="I46" s="27"/>
      <c r="J46" s="27"/>
      <c r="K46" s="16"/>
    </row>
    <row r="47" spans="1:11" ht="26.25" x14ac:dyDescent="0.4">
      <c r="A47" s="7"/>
      <c r="B47" s="7"/>
      <c r="C47" s="7"/>
      <c r="D47" s="7"/>
      <c r="E47" s="7"/>
      <c r="F47" s="7"/>
      <c r="G47" s="7"/>
      <c r="H47" s="7"/>
      <c r="I47" s="7"/>
      <c r="J47" s="7"/>
      <c r="K47" s="3"/>
    </row>
    <row r="48" spans="1:11" ht="26.25" x14ac:dyDescent="0.4">
      <c r="A48" s="7"/>
      <c r="B48" s="7"/>
      <c r="C48" s="7"/>
      <c r="D48" s="7"/>
      <c r="E48" s="7"/>
      <c r="F48" s="7"/>
      <c r="G48" s="7"/>
      <c r="H48" s="7"/>
      <c r="I48" s="7"/>
      <c r="J48" s="7"/>
      <c r="K48" s="3"/>
    </row>
    <row r="49" spans="1:11" ht="18.75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</row>
  </sheetData>
  <sheetProtection algorithmName="SHA-512" hashValue="5QhEWiNldmB7CLOzRd1msnBBh1oGZWoZbftcj+1nZIkS/nEo4JNSAYbce+SINp6jZPj8uEs8V+1vrXECrOSS1Q==" saltValue="+a5KQ9vgeIWQzU+usOJkuA==" spinCount="100000" sheet="1" formatCells="0" formatColumns="0" formatRows="0" insertColumns="0" insertRows="0" insertHyperlinks="0" deleteColumns="0" deleteRows="0" sort="0" autoFilter="0" pivotTables="0"/>
  <mergeCells count="31">
    <mergeCell ref="K11:K12"/>
    <mergeCell ref="C6:E6"/>
    <mergeCell ref="C7:E7"/>
    <mergeCell ref="F11:G11"/>
    <mergeCell ref="B32:B35"/>
    <mergeCell ref="B15:B16"/>
    <mergeCell ref="B17:B18"/>
    <mergeCell ref="A19:A21"/>
    <mergeCell ref="B19:B21"/>
    <mergeCell ref="H11:I11"/>
    <mergeCell ref="J11:J12"/>
    <mergeCell ref="E11:E12"/>
    <mergeCell ref="A13:A14"/>
    <mergeCell ref="B13:B14"/>
    <mergeCell ref="D11:D12"/>
    <mergeCell ref="A11:A12"/>
    <mergeCell ref="B11:B12"/>
    <mergeCell ref="C11:C12"/>
    <mergeCell ref="A15:A16"/>
    <mergeCell ref="A17:A18"/>
    <mergeCell ref="B38:B40"/>
    <mergeCell ref="A38:A40"/>
    <mergeCell ref="A41:D41"/>
    <mergeCell ref="A36:D36"/>
    <mergeCell ref="A22:A25"/>
    <mergeCell ref="B22:B25"/>
    <mergeCell ref="A26:A28"/>
    <mergeCell ref="B26:B28"/>
    <mergeCell ref="A29:A30"/>
    <mergeCell ref="B29:B30"/>
    <mergeCell ref="A32:A35"/>
  </mergeCells>
  <dataValidations count="2">
    <dataValidation type="list" allowBlank="1" showInputMessage="1" showErrorMessage="1" sqref="E22:E23 E14 E17">
      <formula1>Уровень</formula1>
    </dataValidation>
    <dataValidation type="list" allowBlank="1" showInputMessage="1" showErrorMessage="1" sqref="E32:E35">
      <formula1>Эл</formula1>
    </dataValidation>
  </dataValidations>
  <pageMargins left="0.7" right="0.7" top="0.75" bottom="0.75" header="0.3" footer="0.3"/>
  <pageSetup paperSize="9" scale="3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'не трогать'!$A$2:$A$3</xm:f>
          </x14:formula1>
          <xm:sqref>E25:E28 E19:E20</xm:sqref>
        </x14:dataValidation>
        <x14:dataValidation type="list" allowBlank="1" showInputMessage="1" showErrorMessage="1">
          <x14:formula1>
            <xm:f>'не трогать'!$AC$2:$AC$5</xm:f>
          </x14:formula1>
          <xm:sqref>K13:K35</xm:sqref>
        </x14:dataValidation>
        <x14:dataValidation type="list" allowBlank="1" showInputMessage="1" showErrorMessage="1">
          <x14:formula1>
            <xm:f>'не трогать'!$G$2:$G$3</xm:f>
          </x14:formula1>
          <xm:sqref>E18 E15:E16</xm:sqref>
        </x14:dataValidation>
        <x14:dataValidation type="list" allowBlank="1" showInputMessage="1" showErrorMessage="1">
          <x14:formula1>
            <xm:f>'не трогать'!$Y$3:$Y$4</xm:f>
          </x14:formula1>
          <xm:sqref>E24 E21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L47"/>
  <sheetViews>
    <sheetView zoomScale="80" zoomScaleNormal="80" workbookViewId="0">
      <selection activeCell="E31" sqref="E31"/>
    </sheetView>
  </sheetViews>
  <sheetFormatPr defaultRowHeight="15" x14ac:dyDescent="0.25"/>
  <cols>
    <col min="1" max="1" width="11" style="4" customWidth="1"/>
    <col min="2" max="2" width="45" style="4" customWidth="1"/>
    <col min="3" max="3" width="10.140625" style="4" customWidth="1"/>
    <col min="4" max="4" width="52.85546875" style="4" customWidth="1"/>
    <col min="5" max="5" width="16.140625" style="4" customWidth="1"/>
    <col min="6" max="6" width="11.28515625" style="4" customWidth="1"/>
    <col min="7" max="7" width="12.140625" style="4" customWidth="1"/>
    <col min="8" max="8" width="11" style="4" customWidth="1"/>
    <col min="9" max="9" width="11.42578125" style="4" customWidth="1"/>
    <col min="10" max="10" width="12" style="4" customWidth="1"/>
    <col min="11" max="11" width="23" style="4" customWidth="1"/>
    <col min="12" max="16384" width="9.140625" style="4"/>
  </cols>
  <sheetData>
    <row r="1" spans="1:12" ht="35.25" customHeight="1" x14ac:dyDescent="0.4">
      <c r="A1" s="14"/>
      <c r="B1" s="14"/>
      <c r="C1" s="14"/>
      <c r="D1" s="14"/>
      <c r="E1" s="14"/>
      <c r="F1" s="14"/>
      <c r="G1" s="14"/>
      <c r="H1" s="14"/>
      <c r="I1" s="15"/>
      <c r="J1" s="14"/>
      <c r="K1" s="16"/>
    </row>
    <row r="2" spans="1:12" ht="32.25" customHeight="1" x14ac:dyDescent="0.4">
      <c r="A2" s="14"/>
      <c r="B2" s="14"/>
      <c r="C2" s="14"/>
      <c r="D2" s="14"/>
      <c r="E2" s="14"/>
      <c r="F2" s="14"/>
      <c r="G2" s="14"/>
      <c r="H2" s="14"/>
      <c r="I2" s="15"/>
      <c r="J2" s="14"/>
      <c r="K2" s="16"/>
    </row>
    <row r="3" spans="1:12" ht="32.25" customHeight="1" x14ac:dyDescent="0.4">
      <c r="A3" s="14"/>
      <c r="B3" s="14"/>
      <c r="C3" s="14"/>
      <c r="D3" s="14"/>
      <c r="E3" s="14"/>
      <c r="F3" s="14"/>
      <c r="G3" s="14"/>
      <c r="H3" s="14"/>
      <c r="I3" s="15"/>
      <c r="J3" s="14"/>
      <c r="K3" s="16"/>
    </row>
    <row r="4" spans="1:12" ht="35.25" customHeight="1" x14ac:dyDescent="0.4">
      <c r="A4" s="14"/>
      <c r="B4" s="14"/>
      <c r="C4" s="14"/>
      <c r="D4" s="14"/>
      <c r="E4" s="14"/>
      <c r="F4" s="14"/>
      <c r="G4" s="14"/>
      <c r="H4" s="14"/>
      <c r="I4" s="15"/>
      <c r="J4" s="14"/>
      <c r="K4" s="16"/>
    </row>
    <row r="5" spans="1:12" ht="32.25" customHeight="1" x14ac:dyDescent="0.4">
      <c r="A5" s="14"/>
      <c r="B5" s="14"/>
      <c r="C5" s="14"/>
      <c r="D5" s="14"/>
      <c r="E5" s="14"/>
      <c r="F5" s="34"/>
      <c r="G5" s="14"/>
      <c r="H5" s="14"/>
      <c r="I5" s="14"/>
      <c r="J5" s="14"/>
      <c r="K5" s="16"/>
    </row>
    <row r="6" spans="1:12" ht="32.25" customHeight="1" x14ac:dyDescent="0.4">
      <c r="A6" s="14"/>
      <c r="B6" s="14"/>
      <c r="C6" s="98" t="s">
        <v>39</v>
      </c>
      <c r="D6" s="98"/>
      <c r="E6" s="98"/>
      <c r="F6" s="14"/>
      <c r="G6" s="14"/>
      <c r="H6" s="14"/>
      <c r="I6" s="14"/>
      <c r="J6" s="14"/>
      <c r="K6" s="17"/>
    </row>
    <row r="7" spans="1:12" ht="32.25" customHeight="1" x14ac:dyDescent="0.4">
      <c r="A7" s="38"/>
      <c r="B7" s="38"/>
      <c r="C7" s="99" t="s">
        <v>60</v>
      </c>
      <c r="D7" s="99"/>
      <c r="E7" s="99"/>
      <c r="F7" s="2"/>
      <c r="G7" s="2"/>
      <c r="H7" s="2"/>
      <c r="I7" s="2"/>
      <c r="J7" s="2"/>
    </row>
    <row r="8" spans="1:12" ht="32.25" customHeight="1" x14ac:dyDescent="0.4">
      <c r="A8" s="14"/>
      <c r="B8" s="14"/>
      <c r="C8" s="14"/>
      <c r="D8" s="34" t="s">
        <v>40</v>
      </c>
      <c r="E8" s="14"/>
      <c r="F8" s="14"/>
      <c r="G8" s="14"/>
      <c r="H8" s="14"/>
      <c r="I8" s="14"/>
      <c r="J8" s="14"/>
      <c r="K8" s="17"/>
    </row>
    <row r="9" spans="1:12" ht="32.25" customHeight="1" x14ac:dyDescent="0.4">
      <c r="A9" s="14"/>
      <c r="B9" s="14"/>
      <c r="C9" s="14"/>
      <c r="D9" s="34" t="s">
        <v>55</v>
      </c>
      <c r="E9" s="14"/>
      <c r="F9" s="14"/>
      <c r="G9" s="14"/>
      <c r="H9" s="14"/>
      <c r="I9" s="14"/>
      <c r="J9" s="14"/>
      <c r="K9" s="17"/>
    </row>
    <row r="10" spans="1:12" ht="36.75" customHeight="1" thickBot="1" x14ac:dyDescent="0.45">
      <c r="A10" s="14"/>
      <c r="B10" s="14"/>
      <c r="C10" s="14"/>
      <c r="D10" s="34" t="s">
        <v>41</v>
      </c>
      <c r="E10" s="14"/>
      <c r="F10" s="14"/>
      <c r="G10" s="14"/>
      <c r="H10" s="14"/>
      <c r="I10" s="14"/>
      <c r="J10" s="14"/>
      <c r="K10" s="17"/>
    </row>
    <row r="11" spans="1:12" ht="42.75" customHeight="1" thickBot="1" x14ac:dyDescent="0.3">
      <c r="A11" s="91" t="s">
        <v>31</v>
      </c>
      <c r="B11" s="91" t="s">
        <v>61</v>
      </c>
      <c r="C11" s="91" t="s">
        <v>32</v>
      </c>
      <c r="D11" s="91" t="s">
        <v>98</v>
      </c>
      <c r="E11" s="91" t="s">
        <v>1</v>
      </c>
      <c r="F11" s="87" t="s">
        <v>33</v>
      </c>
      <c r="G11" s="100"/>
      <c r="H11" s="87" t="s">
        <v>34</v>
      </c>
      <c r="I11" s="88"/>
      <c r="J11" s="89" t="s">
        <v>35</v>
      </c>
      <c r="K11" s="97" t="s">
        <v>70</v>
      </c>
    </row>
    <row r="12" spans="1:12" ht="48.75" customHeight="1" thickBot="1" x14ac:dyDescent="0.3">
      <c r="A12" s="83"/>
      <c r="B12" s="83"/>
      <c r="C12" s="83"/>
      <c r="D12" s="83"/>
      <c r="E12" s="92"/>
      <c r="F12" s="30" t="s">
        <v>36</v>
      </c>
      <c r="G12" s="30" t="s">
        <v>37</v>
      </c>
      <c r="H12" s="30" t="s">
        <v>36</v>
      </c>
      <c r="I12" s="30" t="s">
        <v>37</v>
      </c>
      <c r="J12" s="90"/>
      <c r="K12" s="97"/>
    </row>
    <row r="13" spans="1:12" ht="42.75" customHeight="1" thickBot="1" x14ac:dyDescent="0.45">
      <c r="A13" s="93">
        <v>1</v>
      </c>
      <c r="B13" s="95" t="s">
        <v>28</v>
      </c>
      <c r="C13" s="47" t="s">
        <v>18</v>
      </c>
      <c r="D13" s="47" t="s">
        <v>4</v>
      </c>
      <c r="E13" s="56" t="s">
        <v>3</v>
      </c>
      <c r="F13" s="9">
        <v>2</v>
      </c>
      <c r="G13" s="9">
        <f>F13*34</f>
        <v>68</v>
      </c>
      <c r="H13" s="9">
        <v>2</v>
      </c>
      <c r="I13" s="9">
        <f>H13*34</f>
        <v>68</v>
      </c>
      <c r="J13" s="12">
        <f>G13+I13</f>
        <v>136</v>
      </c>
      <c r="K13" s="32" t="s">
        <v>73</v>
      </c>
    </row>
    <row r="14" spans="1:12" ht="53.25" customHeight="1" thickBot="1" x14ac:dyDescent="0.45">
      <c r="A14" s="94"/>
      <c r="B14" s="96"/>
      <c r="C14" s="47" t="s">
        <v>19</v>
      </c>
      <c r="D14" s="47" t="s">
        <v>5</v>
      </c>
      <c r="E14" s="56" t="s">
        <v>3</v>
      </c>
      <c r="F14" s="9">
        <f>IF(E14="У",5,3)</f>
        <v>3</v>
      </c>
      <c r="G14" s="9">
        <f t="shared" ref="G14:G32" si="0">F14*34</f>
        <v>102</v>
      </c>
      <c r="H14" s="9">
        <f>IF(E14="У",5,3)</f>
        <v>3</v>
      </c>
      <c r="I14" s="9">
        <f t="shared" ref="I14:I33" si="1">H14*34</f>
        <v>102</v>
      </c>
      <c r="J14" s="12">
        <f t="shared" ref="J14:J33" si="2">G14+I14</f>
        <v>204</v>
      </c>
      <c r="K14" s="32" t="s">
        <v>73</v>
      </c>
      <c r="L14" s="5"/>
    </row>
    <row r="15" spans="1:12" ht="63" customHeight="1" thickBot="1" x14ac:dyDescent="0.45">
      <c r="A15" s="36">
        <v>2</v>
      </c>
      <c r="B15" s="35" t="s">
        <v>29</v>
      </c>
      <c r="C15" s="49" t="s">
        <v>75</v>
      </c>
      <c r="D15" s="50" t="s">
        <v>6</v>
      </c>
      <c r="E15" s="56" t="s">
        <v>3</v>
      </c>
      <c r="F15" s="9">
        <f>IF(E15="У",6,3)</f>
        <v>3</v>
      </c>
      <c r="G15" s="9">
        <f>F15*34</f>
        <v>102</v>
      </c>
      <c r="H15" s="9">
        <f>IF(E15="У",6,3)</f>
        <v>3</v>
      </c>
      <c r="I15" s="9">
        <f t="shared" si="1"/>
        <v>102</v>
      </c>
      <c r="J15" s="12">
        <f t="shared" si="2"/>
        <v>204</v>
      </c>
      <c r="K15" s="32" t="s">
        <v>72</v>
      </c>
    </row>
    <row r="16" spans="1:12" ht="40.5" customHeight="1" thickBot="1" x14ac:dyDescent="0.45">
      <c r="A16" s="81">
        <v>3</v>
      </c>
      <c r="B16" s="84" t="s">
        <v>57</v>
      </c>
      <c r="C16" s="49" t="s">
        <v>20</v>
      </c>
      <c r="D16" s="47" t="s">
        <v>7</v>
      </c>
      <c r="E16" s="56" t="s">
        <v>3</v>
      </c>
      <c r="F16" s="9">
        <f>IF(E16="У",4,IF(E16="Б",2,IF(E16="",0)))</f>
        <v>2</v>
      </c>
      <c r="G16" s="9">
        <f t="shared" si="0"/>
        <v>68</v>
      </c>
      <c r="H16" s="9">
        <f>IF(E16="У",4,IF(E16="Б",2,IF(E16="",0)))</f>
        <v>2</v>
      </c>
      <c r="I16" s="9">
        <f t="shared" si="1"/>
        <v>68</v>
      </c>
      <c r="J16" s="12">
        <f t="shared" si="2"/>
        <v>136</v>
      </c>
      <c r="K16" s="32" t="s">
        <v>73</v>
      </c>
    </row>
    <row r="17" spans="1:11" ht="42.75" customHeight="1" thickBot="1" x14ac:dyDescent="0.45">
      <c r="A17" s="82"/>
      <c r="B17" s="85"/>
      <c r="C17" s="49" t="s">
        <v>21</v>
      </c>
      <c r="D17" s="47" t="s">
        <v>9</v>
      </c>
      <c r="E17" s="56" t="s">
        <v>3</v>
      </c>
      <c r="F17" s="9">
        <f>IF(E17="У",4,IF(E17="Б",2,IF(E17="",0)))</f>
        <v>2</v>
      </c>
      <c r="G17" s="9">
        <f>F17*34</f>
        <v>68</v>
      </c>
      <c r="H17" s="9">
        <f>IF(E17="У",4,IF(E17="Б",2,IF(E17="",0)))</f>
        <v>2</v>
      </c>
      <c r="I17" s="9">
        <f>H17*34</f>
        <v>68</v>
      </c>
      <c r="J17" s="12">
        <f>G17+I17</f>
        <v>136</v>
      </c>
      <c r="K17" s="32" t="s">
        <v>73</v>
      </c>
    </row>
    <row r="18" spans="1:11" ht="40.5" customHeight="1" thickBot="1" x14ac:dyDescent="0.45">
      <c r="A18" s="82"/>
      <c r="B18" s="85"/>
      <c r="C18" s="49" t="s">
        <v>91</v>
      </c>
      <c r="D18" s="47" t="s">
        <v>8</v>
      </c>
      <c r="E18" s="56" t="s">
        <v>3</v>
      </c>
      <c r="F18" s="9">
        <f>IF(E18="У",3,IF(E18="Б",1,IF(E18="",0)))</f>
        <v>1</v>
      </c>
      <c r="G18" s="9">
        <f t="shared" si="0"/>
        <v>34</v>
      </c>
      <c r="H18" s="9">
        <f>IF(E18="У",3,IF(E18="Б",1,IF(E18="",0)))</f>
        <v>1</v>
      </c>
      <c r="I18" s="9">
        <f t="shared" si="1"/>
        <v>34</v>
      </c>
      <c r="J18" s="12">
        <f t="shared" si="2"/>
        <v>68</v>
      </c>
      <c r="K18" s="32" t="s">
        <v>73</v>
      </c>
    </row>
    <row r="19" spans="1:11" ht="39" customHeight="1" thickBot="1" x14ac:dyDescent="0.45">
      <c r="A19" s="81">
        <v>4</v>
      </c>
      <c r="B19" s="84" t="s">
        <v>30</v>
      </c>
      <c r="C19" s="22" t="s">
        <v>22</v>
      </c>
      <c r="D19" s="23" t="s">
        <v>66</v>
      </c>
      <c r="E19" s="58" t="s">
        <v>2</v>
      </c>
      <c r="F19" s="9">
        <f>IF(E19="У",4,IF(E19="Б",2,IF(E19="",0)))</f>
        <v>4</v>
      </c>
      <c r="G19" s="9">
        <f t="shared" si="0"/>
        <v>136</v>
      </c>
      <c r="H19" s="9">
        <f>IF(E19="У",4,IF(E19="Б",3,IF(E19="",0)))</f>
        <v>4</v>
      </c>
      <c r="I19" s="9">
        <f t="shared" si="1"/>
        <v>136</v>
      </c>
      <c r="J19" s="12">
        <f t="shared" si="2"/>
        <v>272</v>
      </c>
      <c r="K19" s="32" t="s">
        <v>73</v>
      </c>
    </row>
    <row r="20" spans="1:11" ht="37.5" customHeight="1" thickBot="1" x14ac:dyDescent="0.45">
      <c r="A20" s="82"/>
      <c r="B20" s="85"/>
      <c r="C20" s="22" t="s">
        <v>23</v>
      </c>
      <c r="D20" s="23" t="s">
        <v>67</v>
      </c>
      <c r="E20" s="58" t="s">
        <v>2</v>
      </c>
      <c r="F20" s="9">
        <f>IF(E20="У",3,IF(E20="Б",2,IF(E20="",0)))</f>
        <v>3</v>
      </c>
      <c r="G20" s="9">
        <f t="shared" si="0"/>
        <v>102</v>
      </c>
      <c r="H20" s="9">
        <f>IF(E20="У",3,IF(E20="Б",1,IF(E20="",0)))</f>
        <v>3</v>
      </c>
      <c r="I20" s="9">
        <f t="shared" si="1"/>
        <v>102</v>
      </c>
      <c r="J20" s="12">
        <f t="shared" si="2"/>
        <v>204</v>
      </c>
      <c r="K20" s="32" t="s">
        <v>73</v>
      </c>
    </row>
    <row r="21" spans="1:11" ht="39" customHeight="1" thickBot="1" x14ac:dyDescent="0.45">
      <c r="A21" s="82"/>
      <c r="B21" s="85"/>
      <c r="C21" s="22" t="s">
        <v>24</v>
      </c>
      <c r="D21" s="23" t="s">
        <v>68</v>
      </c>
      <c r="E21" s="58" t="s">
        <v>2</v>
      </c>
      <c r="F21" s="9">
        <f>IF(E21="У",1,IF(E21="Б",1,IF(E21="",0)))</f>
        <v>1</v>
      </c>
      <c r="G21" s="9">
        <f t="shared" si="0"/>
        <v>34</v>
      </c>
      <c r="H21" s="9">
        <f>IF(E21="У",1,IF(E21="Б",1,IF(E21="",0)))</f>
        <v>1</v>
      </c>
      <c r="I21" s="9">
        <f t="shared" si="1"/>
        <v>34</v>
      </c>
      <c r="J21" s="12">
        <f t="shared" si="2"/>
        <v>68</v>
      </c>
      <c r="K21" s="32" t="s">
        <v>73</v>
      </c>
    </row>
    <row r="22" spans="1:11" ht="45" customHeight="1" thickBot="1" x14ac:dyDescent="0.45">
      <c r="A22" s="83"/>
      <c r="B22" s="86"/>
      <c r="C22" s="49" t="s">
        <v>92</v>
      </c>
      <c r="D22" s="47" t="s">
        <v>0</v>
      </c>
      <c r="E22" s="56" t="s">
        <v>3</v>
      </c>
      <c r="F22" s="9">
        <f>IF(E22="У",4,IF(E22="Б",1,IF(E22="",0)))</f>
        <v>1</v>
      </c>
      <c r="G22" s="9">
        <f t="shared" si="0"/>
        <v>34</v>
      </c>
      <c r="H22" s="9">
        <f>IF(E22="У",4,IF(E22="Б",1,IF(E22="",0)))</f>
        <v>1</v>
      </c>
      <c r="I22" s="9">
        <f t="shared" si="1"/>
        <v>34</v>
      </c>
      <c r="J22" s="12">
        <f t="shared" si="2"/>
        <v>68</v>
      </c>
      <c r="K22" s="32" t="s">
        <v>73</v>
      </c>
    </row>
    <row r="23" spans="1:11" ht="34.5" customHeight="1" thickBot="1" x14ac:dyDescent="0.45">
      <c r="A23" s="82">
        <v>5</v>
      </c>
      <c r="B23" s="85" t="s">
        <v>56</v>
      </c>
      <c r="C23" s="20" t="s">
        <v>64</v>
      </c>
      <c r="D23" s="18" t="s">
        <v>11</v>
      </c>
      <c r="E23" s="60" t="s">
        <v>2</v>
      </c>
      <c r="F23" s="9">
        <f>IF(E23="У",5,IF(E23="Б",2,IF(E23="",0)))</f>
        <v>5</v>
      </c>
      <c r="G23" s="9">
        <f t="shared" si="0"/>
        <v>170</v>
      </c>
      <c r="H23" s="9">
        <f>IF(E23="У",5,IF(E23="Б",2,IF(E23="",0)))</f>
        <v>5</v>
      </c>
      <c r="I23" s="9">
        <f t="shared" si="1"/>
        <v>170</v>
      </c>
      <c r="J23" s="12">
        <f t="shared" si="2"/>
        <v>340</v>
      </c>
      <c r="K23" s="32" t="s">
        <v>73</v>
      </c>
    </row>
    <row r="24" spans="1:11" ht="54" customHeight="1" thickBot="1" x14ac:dyDescent="0.45">
      <c r="A24" s="82"/>
      <c r="B24" s="85"/>
      <c r="C24" s="52" t="s">
        <v>93</v>
      </c>
      <c r="D24" s="47" t="s">
        <v>12</v>
      </c>
      <c r="E24" s="56" t="s">
        <v>3</v>
      </c>
      <c r="F24" s="9">
        <f>IF(E24="У",3,IF(E24="Б",1,IF(E24="",0)))</f>
        <v>1</v>
      </c>
      <c r="G24" s="9">
        <f t="shared" si="0"/>
        <v>34</v>
      </c>
      <c r="H24" s="9">
        <f>IF(E24="У",3,IF(E24="Б",1,IF(E24="",0)))</f>
        <v>1</v>
      </c>
      <c r="I24" s="9">
        <f t="shared" si="1"/>
        <v>34</v>
      </c>
      <c r="J24" s="12">
        <f t="shared" si="2"/>
        <v>68</v>
      </c>
      <c r="K24" s="32" t="s">
        <v>72</v>
      </c>
    </row>
    <row r="25" spans="1:11" ht="38.25" customHeight="1" thickBot="1" x14ac:dyDescent="0.45">
      <c r="A25" s="82"/>
      <c r="B25" s="85"/>
      <c r="C25" s="49" t="s">
        <v>65</v>
      </c>
      <c r="D25" s="47" t="s">
        <v>10</v>
      </c>
      <c r="E25" s="56" t="s">
        <v>3</v>
      </c>
      <c r="F25" s="9">
        <f>IF(E25="У",3,IF(E25="Б",1,IF(E25="",0)))</f>
        <v>1</v>
      </c>
      <c r="G25" s="9">
        <f>F25*34</f>
        <v>34</v>
      </c>
      <c r="H25" s="9">
        <f>IF(E25="У",3,IF(E25="Б",1,IF(E25="",0)))</f>
        <v>1</v>
      </c>
      <c r="I25" s="9">
        <f>H25*34</f>
        <v>34</v>
      </c>
      <c r="J25" s="12">
        <f>G25+I25</f>
        <v>68</v>
      </c>
      <c r="K25" s="32" t="s">
        <v>73</v>
      </c>
    </row>
    <row r="26" spans="1:11" ht="38.25" customHeight="1" thickBot="1" x14ac:dyDescent="0.45">
      <c r="A26" s="81">
        <v>6</v>
      </c>
      <c r="B26" s="84" t="s">
        <v>58</v>
      </c>
      <c r="C26" s="49" t="s">
        <v>25</v>
      </c>
      <c r="D26" s="47" t="s">
        <v>13</v>
      </c>
      <c r="E26" s="56" t="s">
        <v>3</v>
      </c>
      <c r="F26" s="9">
        <v>2</v>
      </c>
      <c r="G26" s="9">
        <f t="shared" si="0"/>
        <v>68</v>
      </c>
      <c r="H26" s="9">
        <v>2</v>
      </c>
      <c r="I26" s="9">
        <f t="shared" si="1"/>
        <v>68</v>
      </c>
      <c r="J26" s="12">
        <f t="shared" si="2"/>
        <v>136</v>
      </c>
      <c r="K26" s="32" t="s">
        <v>73</v>
      </c>
    </row>
    <row r="27" spans="1:11" ht="51.75" customHeight="1" thickBot="1" x14ac:dyDescent="0.45">
      <c r="A27" s="83"/>
      <c r="B27" s="86"/>
      <c r="C27" s="49" t="s">
        <v>94</v>
      </c>
      <c r="D27" s="50" t="s">
        <v>14</v>
      </c>
      <c r="E27" s="56" t="s">
        <v>3</v>
      </c>
      <c r="F27" s="9">
        <v>1</v>
      </c>
      <c r="G27" s="9">
        <f t="shared" si="0"/>
        <v>34</v>
      </c>
      <c r="H27" s="9">
        <v>1</v>
      </c>
      <c r="I27" s="9">
        <f t="shared" si="1"/>
        <v>34</v>
      </c>
      <c r="J27" s="12">
        <f t="shared" si="2"/>
        <v>68</v>
      </c>
      <c r="K27" s="32" t="s">
        <v>73</v>
      </c>
    </row>
    <row r="28" spans="1:11" ht="78" customHeight="1" thickBot="1" x14ac:dyDescent="0.45">
      <c r="A28" s="37">
        <v>7</v>
      </c>
      <c r="B28" s="25"/>
      <c r="C28" s="49" t="s">
        <v>26</v>
      </c>
      <c r="D28" s="53" t="s">
        <v>15</v>
      </c>
      <c r="E28" s="56" t="s">
        <v>59</v>
      </c>
      <c r="F28" s="9">
        <f>IF(E28="ИП",1,0)</f>
        <v>1</v>
      </c>
      <c r="G28" s="9">
        <f t="shared" si="0"/>
        <v>34</v>
      </c>
      <c r="H28" s="9">
        <f>IF(E28="ИП",1,0)</f>
        <v>1</v>
      </c>
      <c r="I28" s="9">
        <f t="shared" si="1"/>
        <v>34</v>
      </c>
      <c r="J28" s="12">
        <f t="shared" si="2"/>
        <v>68</v>
      </c>
      <c r="K28" s="32" t="s">
        <v>90</v>
      </c>
    </row>
    <row r="29" spans="1:11" ht="60" customHeight="1" thickBot="1" x14ac:dyDescent="0.45">
      <c r="A29" s="81">
        <v>8</v>
      </c>
      <c r="B29" s="84" t="s">
        <v>62</v>
      </c>
      <c r="C29" s="49" t="s">
        <v>27</v>
      </c>
      <c r="D29" s="50" t="s">
        <v>16</v>
      </c>
      <c r="E29" s="48"/>
      <c r="F29" s="9">
        <f>IF(E29="Эл",1,0)</f>
        <v>0</v>
      </c>
      <c r="G29" s="9">
        <f t="shared" si="0"/>
        <v>0</v>
      </c>
      <c r="H29" s="9">
        <f>IF(E29="Эл",1,0)</f>
        <v>0</v>
      </c>
      <c r="I29" s="9">
        <f t="shared" si="1"/>
        <v>0</v>
      </c>
      <c r="J29" s="12">
        <f t="shared" si="2"/>
        <v>0</v>
      </c>
      <c r="K29" s="32" t="str">
        <f>IF(E29="","",IF(E29="Эл","Тест"))</f>
        <v/>
      </c>
    </row>
    <row r="30" spans="1:11" ht="56.25" customHeight="1" thickBot="1" x14ac:dyDescent="0.45">
      <c r="A30" s="82"/>
      <c r="B30" s="85"/>
      <c r="C30" s="49" t="s">
        <v>95</v>
      </c>
      <c r="D30" s="50" t="s">
        <v>69</v>
      </c>
      <c r="E30" s="48" t="s">
        <v>38</v>
      </c>
      <c r="F30" s="9">
        <f t="shared" ref="F30:F32" si="3">IF(E30="Эл",1,0)</f>
        <v>1</v>
      </c>
      <c r="G30" s="9">
        <f t="shared" si="0"/>
        <v>34</v>
      </c>
      <c r="H30" s="9">
        <f t="shared" ref="H30:H32" si="4">IF(E30="Эл",1,0)</f>
        <v>1</v>
      </c>
      <c r="I30" s="9">
        <f t="shared" si="1"/>
        <v>34</v>
      </c>
      <c r="J30" s="12">
        <f t="shared" si="2"/>
        <v>68</v>
      </c>
      <c r="K30" s="32" t="str">
        <f t="shared" ref="K30:K32" si="5">IF(E30="","",IF(E30="Эл","Тест"))</f>
        <v>Тест</v>
      </c>
    </row>
    <row r="31" spans="1:11" ht="56.25" customHeight="1" thickBot="1" x14ac:dyDescent="0.45">
      <c r="A31" s="82"/>
      <c r="B31" s="85"/>
      <c r="C31" s="49" t="s">
        <v>96</v>
      </c>
      <c r="D31" s="50" t="s">
        <v>89</v>
      </c>
      <c r="E31" s="48" t="s">
        <v>38</v>
      </c>
      <c r="F31" s="9">
        <f t="shared" si="3"/>
        <v>1</v>
      </c>
      <c r="G31" s="9">
        <f t="shared" si="0"/>
        <v>34</v>
      </c>
      <c r="H31" s="9">
        <f t="shared" si="4"/>
        <v>1</v>
      </c>
      <c r="I31" s="9">
        <f t="shared" si="1"/>
        <v>34</v>
      </c>
      <c r="J31" s="12">
        <f t="shared" si="2"/>
        <v>68</v>
      </c>
      <c r="K31" s="32" t="str">
        <f t="shared" si="5"/>
        <v>Тест</v>
      </c>
    </row>
    <row r="32" spans="1:11" ht="48" customHeight="1" thickBot="1" x14ac:dyDescent="0.45">
      <c r="A32" s="82"/>
      <c r="B32" s="85"/>
      <c r="C32" s="49" t="s">
        <v>97</v>
      </c>
      <c r="D32" s="50" t="s">
        <v>17</v>
      </c>
      <c r="E32" s="48"/>
      <c r="F32" s="9">
        <f t="shared" si="3"/>
        <v>0</v>
      </c>
      <c r="G32" s="9">
        <f t="shared" si="0"/>
        <v>0</v>
      </c>
      <c r="H32" s="9">
        <f t="shared" si="4"/>
        <v>0</v>
      </c>
      <c r="I32" s="9">
        <f t="shared" si="1"/>
        <v>0</v>
      </c>
      <c r="J32" s="12">
        <f t="shared" si="2"/>
        <v>0</v>
      </c>
      <c r="K32" s="32" t="str">
        <f t="shared" si="5"/>
        <v/>
      </c>
    </row>
    <row r="33" spans="1:11" ht="44.25" customHeight="1" thickBot="1" x14ac:dyDescent="0.35">
      <c r="A33" s="78" t="s">
        <v>63</v>
      </c>
      <c r="B33" s="79"/>
      <c r="C33" s="79"/>
      <c r="D33" s="80"/>
      <c r="E33" s="9"/>
      <c r="F33" s="29">
        <f>SUM(F13:F32)</f>
        <v>35</v>
      </c>
      <c r="G33" s="30">
        <f>SUM(G13:G32)</f>
        <v>1190</v>
      </c>
      <c r="H33" s="29">
        <f>SUM(H13:H32)</f>
        <v>35</v>
      </c>
      <c r="I33" s="30">
        <f t="shared" si="1"/>
        <v>1190</v>
      </c>
      <c r="J33" s="12">
        <f t="shared" si="2"/>
        <v>2380</v>
      </c>
      <c r="K33" s="33"/>
    </row>
    <row r="34" spans="1:11" ht="26.25" x14ac:dyDescent="0.4">
      <c r="A34" s="26" t="s">
        <v>42</v>
      </c>
      <c r="B34" s="27"/>
      <c r="C34" s="27"/>
      <c r="D34" s="27"/>
      <c r="E34" s="27"/>
      <c r="F34" s="27"/>
      <c r="G34" s="27"/>
      <c r="H34" s="27"/>
      <c r="I34" s="27"/>
      <c r="J34" s="27"/>
      <c r="K34" s="16"/>
    </row>
    <row r="35" spans="1:11" ht="27" thickBot="1" x14ac:dyDescent="0.45">
      <c r="A35" s="26"/>
      <c r="B35" s="27"/>
      <c r="C35" s="27"/>
      <c r="D35" s="27"/>
      <c r="E35" s="27"/>
      <c r="F35" s="27"/>
      <c r="G35" s="27"/>
      <c r="H35" s="27"/>
      <c r="I35" s="27"/>
      <c r="J35" s="27"/>
      <c r="K35" s="16"/>
    </row>
    <row r="36" spans="1:11" ht="27" thickBot="1" x14ac:dyDescent="0.45">
      <c r="A36" s="76">
        <v>10</v>
      </c>
      <c r="B36" s="76" t="s">
        <v>99</v>
      </c>
      <c r="C36" s="43"/>
      <c r="D36" s="43" t="s">
        <v>100</v>
      </c>
      <c r="E36" s="43"/>
      <c r="F36" s="43">
        <v>1</v>
      </c>
      <c r="G36" s="43">
        <v>34</v>
      </c>
      <c r="H36" s="43">
        <v>1</v>
      </c>
      <c r="I36" s="43">
        <v>34</v>
      </c>
      <c r="J36" s="44">
        <v>68</v>
      </c>
      <c r="K36" s="70"/>
    </row>
    <row r="37" spans="1:11" ht="27" thickBot="1" x14ac:dyDescent="0.45">
      <c r="A37" s="76"/>
      <c r="B37" s="76"/>
      <c r="C37" s="43"/>
      <c r="D37" s="32" t="s">
        <v>103</v>
      </c>
      <c r="E37" s="43"/>
      <c r="F37" s="43">
        <v>1</v>
      </c>
      <c r="G37" s="43">
        <v>34</v>
      </c>
      <c r="H37" s="43">
        <v>1</v>
      </c>
      <c r="I37" s="43">
        <v>34</v>
      </c>
      <c r="J37" s="44">
        <v>68</v>
      </c>
      <c r="K37" s="70"/>
    </row>
    <row r="38" spans="1:11" ht="27" thickBot="1" x14ac:dyDescent="0.45">
      <c r="A38" s="76"/>
      <c r="B38" s="76"/>
      <c r="C38" s="43"/>
      <c r="D38" s="43" t="s">
        <v>13</v>
      </c>
      <c r="E38" s="43"/>
      <c r="F38" s="43">
        <v>1</v>
      </c>
      <c r="G38" s="43">
        <v>34</v>
      </c>
      <c r="H38" s="43">
        <v>1</v>
      </c>
      <c r="I38" s="43">
        <v>34</v>
      </c>
      <c r="J38" s="44">
        <v>68</v>
      </c>
      <c r="K38" s="70"/>
    </row>
    <row r="39" spans="1:11" ht="27" thickBot="1" x14ac:dyDescent="0.45">
      <c r="A39" s="77" t="s">
        <v>102</v>
      </c>
      <c r="B39" s="77"/>
      <c r="C39" s="77"/>
      <c r="D39" s="77"/>
      <c r="E39" s="43"/>
      <c r="F39" s="45">
        <f>SUM(F36:F38)</f>
        <v>3</v>
      </c>
      <c r="G39" s="43">
        <f t="shared" ref="G39:J39" si="6">SUM(G36:G38)</f>
        <v>102</v>
      </c>
      <c r="H39" s="45">
        <f t="shared" si="6"/>
        <v>3</v>
      </c>
      <c r="I39" s="43">
        <f t="shared" si="6"/>
        <v>102</v>
      </c>
      <c r="J39" s="44">
        <f t="shared" si="6"/>
        <v>204</v>
      </c>
      <c r="K39" s="70"/>
    </row>
    <row r="40" spans="1:11" ht="26.25" x14ac:dyDescent="0.4">
      <c r="A40" s="46"/>
      <c r="B40" s="46"/>
      <c r="C40" s="46"/>
      <c r="D40" s="46"/>
      <c r="E40" s="39"/>
      <c r="F40" s="39"/>
      <c r="G40" s="39"/>
      <c r="H40" s="39"/>
      <c r="I40" s="39"/>
      <c r="J40" s="39"/>
      <c r="K40" s="75"/>
    </row>
    <row r="41" spans="1:11" ht="26.25" x14ac:dyDescent="0.4">
      <c r="A41" s="28" t="s">
        <v>43</v>
      </c>
      <c r="B41" s="27"/>
      <c r="C41" s="27"/>
      <c r="D41" s="27"/>
      <c r="E41" s="27"/>
      <c r="F41" s="27"/>
      <c r="G41" s="27"/>
      <c r="H41" s="27"/>
      <c r="I41" s="27"/>
      <c r="J41" s="27"/>
      <c r="K41" s="16"/>
    </row>
    <row r="42" spans="1:11" ht="26.25" x14ac:dyDescent="0.4">
      <c r="A42" s="26" t="s">
        <v>44</v>
      </c>
      <c r="B42" s="27"/>
      <c r="C42" s="27"/>
      <c r="D42" s="27"/>
      <c r="E42" s="27"/>
      <c r="F42" s="27"/>
      <c r="G42" s="27"/>
      <c r="H42" s="27"/>
      <c r="I42" s="27"/>
      <c r="J42" s="27"/>
      <c r="K42" s="16"/>
    </row>
    <row r="43" spans="1:11" ht="26.25" x14ac:dyDescent="0.4">
      <c r="A43" s="26" t="s">
        <v>45</v>
      </c>
      <c r="B43" s="27"/>
      <c r="C43" s="27"/>
      <c r="D43" s="27"/>
      <c r="E43" s="27"/>
      <c r="F43" s="27"/>
      <c r="G43" s="27"/>
      <c r="H43" s="27"/>
      <c r="I43" s="27"/>
      <c r="J43" s="27"/>
      <c r="K43" s="16"/>
    </row>
    <row r="44" spans="1:11" ht="26.25" x14ac:dyDescent="0.4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16"/>
    </row>
    <row r="45" spans="1:11" ht="26.25" x14ac:dyDescent="0.4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16"/>
    </row>
    <row r="46" spans="1:11" ht="26.25" x14ac:dyDescent="0.4">
      <c r="A46" s="7"/>
      <c r="B46" s="7"/>
      <c r="C46" s="7"/>
      <c r="D46" s="7"/>
      <c r="E46" s="7"/>
      <c r="F46" s="7"/>
      <c r="G46" s="7"/>
      <c r="H46" s="7"/>
      <c r="I46" s="7"/>
      <c r="J46" s="7"/>
      <c r="K46" s="3"/>
    </row>
    <row r="47" spans="1:11" ht="18.75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</sheetData>
  <sheetProtection algorithmName="SHA-512" hashValue="WeAsOK5+BE62Ex+3tQI34w26gdCo0Qcf80cROOSN7CtkHhfd+yhwkUdvplJBSO1PrSg8chzJADqGx5Z0kPinMA==" saltValue="bHsfmGn7EBgsLayx63b8nw==" spinCount="100000" sheet="1" formatCells="0" formatColumns="0" formatRows="0" insertColumns="0" insertRows="0" insertHyperlinks="0" deleteColumns="0" deleteRows="0" sort="0" autoFilter="0" pivotTables="0"/>
  <mergeCells count="27">
    <mergeCell ref="K11:K12"/>
    <mergeCell ref="A13:A14"/>
    <mergeCell ref="B13:B14"/>
    <mergeCell ref="C6:E6"/>
    <mergeCell ref="C7:E7"/>
    <mergeCell ref="A11:A12"/>
    <mergeCell ref="B11:B12"/>
    <mergeCell ref="C11:C12"/>
    <mergeCell ref="D11:D12"/>
    <mergeCell ref="E11:E12"/>
    <mergeCell ref="A16:A18"/>
    <mergeCell ref="B16:B18"/>
    <mergeCell ref="F11:G11"/>
    <mergeCell ref="H11:I11"/>
    <mergeCell ref="J11:J12"/>
    <mergeCell ref="A19:A22"/>
    <mergeCell ref="B19:B22"/>
    <mergeCell ref="A23:A25"/>
    <mergeCell ref="B23:B25"/>
    <mergeCell ref="A26:A27"/>
    <mergeCell ref="B26:B27"/>
    <mergeCell ref="A36:A38"/>
    <mergeCell ref="B36:B38"/>
    <mergeCell ref="A39:D39"/>
    <mergeCell ref="A29:A32"/>
    <mergeCell ref="B29:B32"/>
    <mergeCell ref="A33:D33"/>
  </mergeCells>
  <dataValidations count="2">
    <dataValidation type="list" allowBlank="1" showInputMessage="1" showErrorMessage="1" sqref="E29:E32">
      <formula1>Эл</formula1>
    </dataValidation>
    <dataValidation type="list" allowBlank="1" showInputMessage="1" showErrorMessage="1" sqref="E19:E20 E14:E15">
      <formula1>Уровень</formula1>
    </dataValidation>
  </dataValidations>
  <pageMargins left="0.7" right="0.7" top="0.75" bottom="0.75" header="0.3" footer="0.3"/>
  <pageSetup paperSize="9" scale="39" orientation="portrait" horizontalDpi="0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'не трогать'!$A$2:$A$3</xm:f>
          </x14:formula1>
          <xm:sqref>E22:E25 E16:E17</xm:sqref>
        </x14:dataValidation>
        <x14:dataValidation type="list" allowBlank="1" showInputMessage="1" showErrorMessage="1">
          <x14:formula1>
            <xm:f>'не трогать'!$Y$3:$Y$4</xm:f>
          </x14:formula1>
          <xm:sqref>E21</xm:sqref>
        </x14:dataValidation>
        <x14:dataValidation type="list" allowBlank="1" showInputMessage="1" showErrorMessage="1">
          <x14:formula1>
            <xm:f>'не трогать'!$AC$2:$AC$5</xm:f>
          </x14:formula1>
          <xm:sqref>K13:K32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L47"/>
  <sheetViews>
    <sheetView zoomScale="80" zoomScaleNormal="80" workbookViewId="0">
      <selection activeCell="D18" sqref="D18"/>
    </sheetView>
  </sheetViews>
  <sheetFormatPr defaultRowHeight="15" x14ac:dyDescent="0.25"/>
  <cols>
    <col min="1" max="1" width="11" style="4" customWidth="1"/>
    <col min="2" max="2" width="45" style="4" customWidth="1"/>
    <col min="3" max="3" width="10.140625" style="4" customWidth="1"/>
    <col min="4" max="4" width="52.85546875" style="4" customWidth="1"/>
    <col min="5" max="5" width="16.140625" style="4" customWidth="1"/>
    <col min="6" max="6" width="11.28515625" style="4" customWidth="1"/>
    <col min="7" max="7" width="12.140625" style="4" customWidth="1"/>
    <col min="8" max="8" width="11" style="4" customWidth="1"/>
    <col min="9" max="9" width="11.42578125" style="4" customWidth="1"/>
    <col min="10" max="10" width="12" style="4" customWidth="1"/>
    <col min="11" max="11" width="23" style="4" customWidth="1"/>
    <col min="12" max="16384" width="9.140625" style="4"/>
  </cols>
  <sheetData>
    <row r="1" spans="1:12" ht="35.25" customHeight="1" x14ac:dyDescent="0.4">
      <c r="A1" s="14"/>
      <c r="B1" s="14"/>
      <c r="C1" s="14"/>
      <c r="D1" s="14"/>
      <c r="E1" s="14"/>
      <c r="F1" s="14"/>
      <c r="G1" s="14"/>
      <c r="H1" s="14"/>
      <c r="I1" s="15"/>
      <c r="J1" s="14"/>
      <c r="K1" s="16"/>
    </row>
    <row r="2" spans="1:12" ht="32.25" customHeight="1" x14ac:dyDescent="0.4">
      <c r="A2" s="14"/>
      <c r="B2" s="14"/>
      <c r="C2" s="14"/>
      <c r="D2" s="14"/>
      <c r="E2" s="14"/>
      <c r="F2" s="14"/>
      <c r="G2" s="14"/>
      <c r="H2" s="14"/>
      <c r="I2" s="15"/>
      <c r="J2" s="14"/>
      <c r="K2" s="16"/>
    </row>
    <row r="3" spans="1:12" ht="32.25" customHeight="1" x14ac:dyDescent="0.4">
      <c r="A3" s="14"/>
      <c r="B3" s="14"/>
      <c r="C3" s="14"/>
      <c r="D3" s="14"/>
      <c r="E3" s="14"/>
      <c r="F3" s="14"/>
      <c r="G3" s="14"/>
      <c r="H3" s="14"/>
      <c r="I3" s="15"/>
      <c r="J3" s="14"/>
      <c r="K3" s="16"/>
    </row>
    <row r="4" spans="1:12" ht="35.25" customHeight="1" x14ac:dyDescent="0.4">
      <c r="A4" s="14"/>
      <c r="B4" s="14"/>
      <c r="C4" s="14"/>
      <c r="D4" s="14"/>
      <c r="E4" s="14"/>
      <c r="F4" s="14"/>
      <c r="G4" s="14"/>
      <c r="H4" s="14"/>
      <c r="I4" s="15"/>
      <c r="J4" s="14"/>
      <c r="K4" s="16"/>
    </row>
    <row r="5" spans="1:12" ht="32.25" customHeight="1" x14ac:dyDescent="0.4">
      <c r="A5" s="14"/>
      <c r="B5" s="14"/>
      <c r="C5" s="14"/>
      <c r="D5" s="14"/>
      <c r="E5" s="14"/>
      <c r="F5" s="34"/>
      <c r="G5" s="14"/>
      <c r="H5" s="14"/>
      <c r="I5" s="14"/>
      <c r="J5" s="14"/>
      <c r="K5" s="16"/>
    </row>
    <row r="6" spans="1:12" ht="32.25" customHeight="1" x14ac:dyDescent="0.4">
      <c r="A6" s="14"/>
      <c r="B6" s="14"/>
      <c r="C6" s="98" t="s">
        <v>39</v>
      </c>
      <c r="D6" s="98"/>
      <c r="E6" s="98"/>
      <c r="F6" s="14"/>
      <c r="G6" s="14"/>
      <c r="H6" s="14"/>
      <c r="I6" s="14"/>
      <c r="J6" s="14"/>
      <c r="K6" s="17"/>
    </row>
    <row r="7" spans="1:12" ht="32.25" customHeight="1" x14ac:dyDescent="0.4">
      <c r="A7" s="38"/>
      <c r="B7" s="38"/>
      <c r="C7" s="99" t="s">
        <v>60</v>
      </c>
      <c r="D7" s="99"/>
      <c r="E7" s="99"/>
      <c r="F7" s="2"/>
      <c r="G7" s="2"/>
      <c r="H7" s="2"/>
      <c r="I7" s="2"/>
      <c r="J7" s="2"/>
    </row>
    <row r="8" spans="1:12" ht="32.25" customHeight="1" x14ac:dyDescent="0.4">
      <c r="A8" s="14"/>
      <c r="B8" s="14"/>
      <c r="C8" s="14"/>
      <c r="D8" s="34" t="s">
        <v>40</v>
      </c>
      <c r="E8" s="14"/>
      <c r="F8" s="14"/>
      <c r="G8" s="14"/>
      <c r="H8" s="14"/>
      <c r="I8" s="14"/>
      <c r="J8" s="14"/>
      <c r="K8" s="17"/>
    </row>
    <row r="9" spans="1:12" ht="32.25" customHeight="1" x14ac:dyDescent="0.4">
      <c r="A9" s="14"/>
      <c r="B9" s="14"/>
      <c r="C9" s="14"/>
      <c r="D9" s="34" t="s">
        <v>55</v>
      </c>
      <c r="E9" s="14"/>
      <c r="F9" s="14"/>
      <c r="G9" s="14"/>
      <c r="H9" s="14"/>
      <c r="I9" s="14"/>
      <c r="J9" s="14"/>
      <c r="K9" s="17"/>
    </row>
    <row r="10" spans="1:12" ht="36.75" customHeight="1" thickBot="1" x14ac:dyDescent="0.45">
      <c r="A10" s="14"/>
      <c r="B10" s="14"/>
      <c r="C10" s="14"/>
      <c r="D10" s="34" t="s">
        <v>41</v>
      </c>
      <c r="E10" s="14"/>
      <c r="F10" s="14"/>
      <c r="G10" s="14"/>
      <c r="H10" s="14"/>
      <c r="I10" s="14"/>
      <c r="J10" s="14"/>
      <c r="K10" s="17"/>
    </row>
    <row r="11" spans="1:12" ht="42.75" customHeight="1" thickBot="1" x14ac:dyDescent="0.3">
      <c r="A11" s="91" t="s">
        <v>31</v>
      </c>
      <c r="B11" s="91" t="s">
        <v>61</v>
      </c>
      <c r="C11" s="91" t="s">
        <v>32</v>
      </c>
      <c r="D11" s="91" t="s">
        <v>98</v>
      </c>
      <c r="E11" s="91" t="s">
        <v>1</v>
      </c>
      <c r="F11" s="87" t="s">
        <v>33</v>
      </c>
      <c r="G11" s="100"/>
      <c r="H11" s="87" t="s">
        <v>34</v>
      </c>
      <c r="I11" s="88"/>
      <c r="J11" s="89" t="s">
        <v>35</v>
      </c>
      <c r="K11" s="97" t="s">
        <v>70</v>
      </c>
    </row>
    <row r="12" spans="1:12" ht="48.75" customHeight="1" thickBot="1" x14ac:dyDescent="0.3">
      <c r="A12" s="83"/>
      <c r="B12" s="83"/>
      <c r="C12" s="83"/>
      <c r="D12" s="83"/>
      <c r="E12" s="92"/>
      <c r="F12" s="30" t="s">
        <v>36</v>
      </c>
      <c r="G12" s="30" t="s">
        <v>37</v>
      </c>
      <c r="H12" s="30" t="s">
        <v>36</v>
      </c>
      <c r="I12" s="30" t="s">
        <v>37</v>
      </c>
      <c r="J12" s="90"/>
      <c r="K12" s="97"/>
    </row>
    <row r="13" spans="1:12" ht="42.75" customHeight="1" thickBot="1" x14ac:dyDescent="0.45">
      <c r="A13" s="93">
        <v>1</v>
      </c>
      <c r="B13" s="95" t="s">
        <v>28</v>
      </c>
      <c r="C13" s="47" t="s">
        <v>18</v>
      </c>
      <c r="D13" s="47" t="s">
        <v>4</v>
      </c>
      <c r="E13" s="56" t="s">
        <v>3</v>
      </c>
      <c r="F13" s="9">
        <v>2</v>
      </c>
      <c r="G13" s="9">
        <f>F13*34</f>
        <v>68</v>
      </c>
      <c r="H13" s="9">
        <v>2</v>
      </c>
      <c r="I13" s="9">
        <f>H13*34</f>
        <v>68</v>
      </c>
      <c r="J13" s="12">
        <f>G13+I13</f>
        <v>136</v>
      </c>
      <c r="K13" s="32" t="s">
        <v>73</v>
      </c>
    </row>
    <row r="14" spans="1:12" ht="53.25" customHeight="1" thickBot="1" x14ac:dyDescent="0.45">
      <c r="A14" s="94"/>
      <c r="B14" s="96"/>
      <c r="C14" s="47" t="s">
        <v>19</v>
      </c>
      <c r="D14" s="47" t="s">
        <v>5</v>
      </c>
      <c r="E14" s="56" t="s">
        <v>3</v>
      </c>
      <c r="F14" s="9">
        <f>IF(E14="У",5,3)</f>
        <v>3</v>
      </c>
      <c r="G14" s="9">
        <f t="shared" ref="G14:G32" si="0">F14*34</f>
        <v>102</v>
      </c>
      <c r="H14" s="9">
        <f>IF(E14="У",5,3)</f>
        <v>3</v>
      </c>
      <c r="I14" s="9">
        <f t="shared" ref="I14:I33" si="1">H14*34</f>
        <v>102</v>
      </c>
      <c r="J14" s="12">
        <f t="shared" ref="J14:J33" si="2">G14+I14</f>
        <v>204</v>
      </c>
      <c r="K14" s="32" t="s">
        <v>73</v>
      </c>
      <c r="L14" s="5"/>
    </row>
    <row r="15" spans="1:12" ht="63" customHeight="1" thickBot="1" x14ac:dyDescent="0.45">
      <c r="A15" s="36">
        <v>2</v>
      </c>
      <c r="B15" s="35" t="s">
        <v>29</v>
      </c>
      <c r="C15" s="49" t="s">
        <v>75</v>
      </c>
      <c r="D15" s="50" t="s">
        <v>6</v>
      </c>
      <c r="E15" s="56" t="s">
        <v>3</v>
      </c>
      <c r="F15" s="9">
        <f>IF(E15="У",6,3)</f>
        <v>3</v>
      </c>
      <c r="G15" s="9">
        <f>F15*34</f>
        <v>102</v>
      </c>
      <c r="H15" s="9">
        <f>IF(E15="У",6,3)</f>
        <v>3</v>
      </c>
      <c r="I15" s="9">
        <f t="shared" si="1"/>
        <v>102</v>
      </c>
      <c r="J15" s="12">
        <f t="shared" si="2"/>
        <v>204</v>
      </c>
      <c r="K15" s="32" t="s">
        <v>72</v>
      </c>
    </row>
    <row r="16" spans="1:12" ht="40.5" customHeight="1" thickBot="1" x14ac:dyDescent="0.45">
      <c r="A16" s="81">
        <v>3</v>
      </c>
      <c r="B16" s="84" t="s">
        <v>57</v>
      </c>
      <c r="C16" s="49" t="s">
        <v>20</v>
      </c>
      <c r="D16" s="47" t="s">
        <v>7</v>
      </c>
      <c r="E16" s="56" t="s">
        <v>3</v>
      </c>
      <c r="F16" s="9">
        <f>IF(E16="У",4,IF(E16="Б",2,IF(E16="",0)))</f>
        <v>2</v>
      </c>
      <c r="G16" s="9">
        <f t="shared" si="0"/>
        <v>68</v>
      </c>
      <c r="H16" s="9">
        <f>IF(E16="У",4,IF(E16="Б",2,IF(E16="",0)))</f>
        <v>2</v>
      </c>
      <c r="I16" s="9">
        <f t="shared" si="1"/>
        <v>68</v>
      </c>
      <c r="J16" s="12">
        <f t="shared" si="2"/>
        <v>136</v>
      </c>
      <c r="K16" s="32" t="s">
        <v>73</v>
      </c>
    </row>
    <row r="17" spans="1:11" ht="42.75" customHeight="1" thickBot="1" x14ac:dyDescent="0.45">
      <c r="A17" s="82"/>
      <c r="B17" s="85"/>
      <c r="C17" s="49" t="s">
        <v>21</v>
      </c>
      <c r="D17" s="47" t="s">
        <v>9</v>
      </c>
      <c r="E17" s="56" t="s">
        <v>3</v>
      </c>
      <c r="F17" s="9">
        <f>IF(E17="У",4,IF(E17="Б",2,IF(E17="",0)))</f>
        <v>2</v>
      </c>
      <c r="G17" s="9">
        <f>F17*34</f>
        <v>68</v>
      </c>
      <c r="H17" s="9">
        <f>IF(E17="У",4,IF(E17="Б",2,IF(E17="",0)))</f>
        <v>2</v>
      </c>
      <c r="I17" s="9">
        <f>H17*34</f>
        <v>68</v>
      </c>
      <c r="J17" s="12">
        <f>G17+I17</f>
        <v>136</v>
      </c>
      <c r="K17" s="32" t="s">
        <v>73</v>
      </c>
    </row>
    <row r="18" spans="1:11" ht="40.5" customHeight="1" thickBot="1" x14ac:dyDescent="0.45">
      <c r="A18" s="82"/>
      <c r="B18" s="85"/>
      <c r="C18" s="49" t="s">
        <v>91</v>
      </c>
      <c r="D18" s="47" t="s">
        <v>8</v>
      </c>
      <c r="E18" s="56" t="s">
        <v>3</v>
      </c>
      <c r="F18" s="9">
        <f>IF(E18="У",3,IF(E18="Б",1,IF(E18="",0)))</f>
        <v>1</v>
      </c>
      <c r="G18" s="9">
        <f t="shared" si="0"/>
        <v>34</v>
      </c>
      <c r="H18" s="9">
        <f>IF(E18="У",3,IF(E18="Б",1,IF(E18="",0)))</f>
        <v>1</v>
      </c>
      <c r="I18" s="9">
        <f t="shared" si="1"/>
        <v>34</v>
      </c>
      <c r="J18" s="12">
        <f t="shared" si="2"/>
        <v>68</v>
      </c>
      <c r="K18" s="32" t="s">
        <v>73</v>
      </c>
    </row>
    <row r="19" spans="1:11" ht="39" customHeight="1" thickBot="1" x14ac:dyDescent="0.45">
      <c r="A19" s="81">
        <v>4</v>
      </c>
      <c r="B19" s="84" t="s">
        <v>30</v>
      </c>
      <c r="C19" s="71" t="s">
        <v>22</v>
      </c>
      <c r="D19" s="72" t="s">
        <v>66</v>
      </c>
      <c r="E19" s="73" t="s">
        <v>2</v>
      </c>
      <c r="F19" s="9">
        <f>IF(E19="У",4,IF(E19="Б",2,IF(E19="",0)))</f>
        <v>4</v>
      </c>
      <c r="G19" s="9">
        <f t="shared" si="0"/>
        <v>136</v>
      </c>
      <c r="H19" s="9">
        <f>IF(E19="У",4,IF(E19="Б",3,IF(E19="",0)))</f>
        <v>4</v>
      </c>
      <c r="I19" s="9">
        <f t="shared" si="1"/>
        <v>136</v>
      </c>
      <c r="J19" s="12">
        <f t="shared" si="2"/>
        <v>272</v>
      </c>
      <c r="K19" s="32" t="s">
        <v>73</v>
      </c>
    </row>
    <row r="20" spans="1:11" ht="37.5" customHeight="1" thickBot="1" x14ac:dyDescent="0.45">
      <c r="A20" s="82"/>
      <c r="B20" s="85"/>
      <c r="C20" s="71" t="s">
        <v>23</v>
      </c>
      <c r="D20" s="72" t="s">
        <v>67</v>
      </c>
      <c r="E20" s="73" t="s">
        <v>2</v>
      </c>
      <c r="F20" s="9">
        <f>IF(E20="У",3,IF(E20="Б",2,IF(E20="",0)))</f>
        <v>3</v>
      </c>
      <c r="G20" s="9">
        <f t="shared" si="0"/>
        <v>102</v>
      </c>
      <c r="H20" s="9">
        <f>IF(E20="У",3,IF(E20="Б",1,IF(E20="",0)))</f>
        <v>3</v>
      </c>
      <c r="I20" s="9">
        <f t="shared" si="1"/>
        <v>102</v>
      </c>
      <c r="J20" s="12">
        <f t="shared" si="2"/>
        <v>204</v>
      </c>
      <c r="K20" s="32" t="s">
        <v>73</v>
      </c>
    </row>
    <row r="21" spans="1:11" ht="39" customHeight="1" thickBot="1" x14ac:dyDescent="0.45">
      <c r="A21" s="82"/>
      <c r="B21" s="85"/>
      <c r="C21" s="71" t="s">
        <v>24</v>
      </c>
      <c r="D21" s="72" t="s">
        <v>68</v>
      </c>
      <c r="E21" s="73" t="s">
        <v>2</v>
      </c>
      <c r="F21" s="9">
        <f>IF(E21="У",1,IF(E21="Б",1,IF(E21="",0)))</f>
        <v>1</v>
      </c>
      <c r="G21" s="9">
        <f t="shared" si="0"/>
        <v>34</v>
      </c>
      <c r="H21" s="9">
        <f>IF(E21="У",1,IF(E21="Б",1,IF(E21="",0)))</f>
        <v>1</v>
      </c>
      <c r="I21" s="9">
        <f t="shared" si="1"/>
        <v>34</v>
      </c>
      <c r="J21" s="12">
        <f t="shared" si="2"/>
        <v>68</v>
      </c>
      <c r="K21" s="32" t="s">
        <v>73</v>
      </c>
    </row>
    <row r="22" spans="1:11" ht="45" customHeight="1" thickBot="1" x14ac:dyDescent="0.45">
      <c r="A22" s="83"/>
      <c r="B22" s="86"/>
      <c r="C22" s="64" t="s">
        <v>92</v>
      </c>
      <c r="D22" s="74" t="s">
        <v>0</v>
      </c>
      <c r="E22" s="66" t="s">
        <v>2</v>
      </c>
      <c r="F22" s="9">
        <f>IF(E22="У",4,IF(E22="Б",1,IF(E22="",0)))</f>
        <v>4</v>
      </c>
      <c r="G22" s="9">
        <f t="shared" si="0"/>
        <v>136</v>
      </c>
      <c r="H22" s="9">
        <f>IF(E22="У",4,IF(E22="Б",1,IF(E22="",0)))</f>
        <v>4</v>
      </c>
      <c r="I22" s="9">
        <f t="shared" si="1"/>
        <v>136</v>
      </c>
      <c r="J22" s="12">
        <f t="shared" si="2"/>
        <v>272</v>
      </c>
      <c r="K22" s="32" t="s">
        <v>73</v>
      </c>
    </row>
    <row r="23" spans="1:11" ht="34.5" customHeight="1" thickBot="1" x14ac:dyDescent="0.45">
      <c r="A23" s="82">
        <v>5</v>
      </c>
      <c r="B23" s="85" t="s">
        <v>56</v>
      </c>
      <c r="C23" s="49" t="s">
        <v>64</v>
      </c>
      <c r="D23" s="47" t="s">
        <v>11</v>
      </c>
      <c r="E23" s="56" t="s">
        <v>3</v>
      </c>
      <c r="F23" s="9">
        <f>IF(E23="У",5,IF(E23="Б",2,IF(E23="",0)))</f>
        <v>2</v>
      </c>
      <c r="G23" s="9">
        <f t="shared" si="0"/>
        <v>68</v>
      </c>
      <c r="H23" s="9">
        <f>IF(E23="У",5,IF(E23="Б",2,IF(E23="",0)))</f>
        <v>2</v>
      </c>
      <c r="I23" s="9">
        <f t="shared" si="1"/>
        <v>68</v>
      </c>
      <c r="J23" s="12">
        <f t="shared" si="2"/>
        <v>136</v>
      </c>
      <c r="K23" s="32" t="s">
        <v>73</v>
      </c>
    </row>
    <row r="24" spans="1:11" ht="54" customHeight="1" thickBot="1" x14ac:dyDescent="0.45">
      <c r="A24" s="82"/>
      <c r="B24" s="85"/>
      <c r="C24" s="52" t="s">
        <v>93</v>
      </c>
      <c r="D24" s="47" t="s">
        <v>12</v>
      </c>
      <c r="E24" s="56" t="s">
        <v>3</v>
      </c>
      <c r="F24" s="9">
        <f>IF(E24="У",3,IF(E24="Б",1,IF(E24="",0)))</f>
        <v>1</v>
      </c>
      <c r="G24" s="9">
        <f t="shared" si="0"/>
        <v>34</v>
      </c>
      <c r="H24" s="9">
        <f>IF(E24="У",3,IF(E24="Б",1,IF(E24="",0)))</f>
        <v>1</v>
      </c>
      <c r="I24" s="9">
        <f t="shared" si="1"/>
        <v>34</v>
      </c>
      <c r="J24" s="12">
        <f t="shared" si="2"/>
        <v>68</v>
      </c>
      <c r="K24" s="32" t="s">
        <v>72</v>
      </c>
    </row>
    <row r="25" spans="1:11" ht="38.25" customHeight="1" thickBot="1" x14ac:dyDescent="0.45">
      <c r="A25" s="82"/>
      <c r="B25" s="85"/>
      <c r="C25" s="49" t="s">
        <v>65</v>
      </c>
      <c r="D25" s="47" t="s">
        <v>10</v>
      </c>
      <c r="E25" s="56" t="s">
        <v>3</v>
      </c>
      <c r="F25" s="9">
        <f>IF(E25="У",3,IF(E25="Б",1,IF(E25="",0)))</f>
        <v>1</v>
      </c>
      <c r="G25" s="9">
        <f>F25*34</f>
        <v>34</v>
      </c>
      <c r="H25" s="9">
        <f>IF(E25="У",3,IF(E25="Б",1,IF(E25="",0)))</f>
        <v>1</v>
      </c>
      <c r="I25" s="9">
        <f>H25*34</f>
        <v>34</v>
      </c>
      <c r="J25" s="12">
        <f>G25+I25</f>
        <v>68</v>
      </c>
      <c r="K25" s="32" t="s">
        <v>73</v>
      </c>
    </row>
    <row r="26" spans="1:11" ht="38.25" customHeight="1" thickBot="1" x14ac:dyDescent="0.45">
      <c r="A26" s="81">
        <v>6</v>
      </c>
      <c r="B26" s="84" t="s">
        <v>58</v>
      </c>
      <c r="C26" s="49" t="s">
        <v>25</v>
      </c>
      <c r="D26" s="47" t="s">
        <v>13</v>
      </c>
      <c r="E26" s="56" t="s">
        <v>3</v>
      </c>
      <c r="F26" s="9">
        <v>2</v>
      </c>
      <c r="G26" s="9">
        <f t="shared" si="0"/>
        <v>68</v>
      </c>
      <c r="H26" s="9">
        <v>2</v>
      </c>
      <c r="I26" s="9">
        <f t="shared" si="1"/>
        <v>68</v>
      </c>
      <c r="J26" s="12">
        <f t="shared" si="2"/>
        <v>136</v>
      </c>
      <c r="K26" s="32" t="s">
        <v>73</v>
      </c>
    </row>
    <row r="27" spans="1:11" ht="51.75" customHeight="1" thickBot="1" x14ac:dyDescent="0.45">
      <c r="A27" s="83"/>
      <c r="B27" s="86"/>
      <c r="C27" s="49" t="s">
        <v>94</v>
      </c>
      <c r="D27" s="50" t="s">
        <v>14</v>
      </c>
      <c r="E27" s="56" t="s">
        <v>3</v>
      </c>
      <c r="F27" s="9">
        <v>1</v>
      </c>
      <c r="G27" s="9">
        <f t="shared" si="0"/>
        <v>34</v>
      </c>
      <c r="H27" s="9">
        <v>1</v>
      </c>
      <c r="I27" s="9">
        <f t="shared" si="1"/>
        <v>34</v>
      </c>
      <c r="J27" s="12">
        <f t="shared" si="2"/>
        <v>68</v>
      </c>
      <c r="K27" s="32" t="s">
        <v>73</v>
      </c>
    </row>
    <row r="28" spans="1:11" ht="78" customHeight="1" thickBot="1" x14ac:dyDescent="0.45">
      <c r="A28" s="37">
        <v>7</v>
      </c>
      <c r="B28" s="25"/>
      <c r="C28" s="49" t="s">
        <v>26</v>
      </c>
      <c r="D28" s="53" t="s">
        <v>15</v>
      </c>
      <c r="E28" s="56" t="s">
        <v>59</v>
      </c>
      <c r="F28" s="9">
        <f>IF(E28="ИП",1,0)</f>
        <v>1</v>
      </c>
      <c r="G28" s="9">
        <f t="shared" si="0"/>
        <v>34</v>
      </c>
      <c r="H28" s="9">
        <f>IF(E28="ИП",1,0)</f>
        <v>1</v>
      </c>
      <c r="I28" s="9">
        <f t="shared" si="1"/>
        <v>34</v>
      </c>
      <c r="J28" s="12">
        <f t="shared" si="2"/>
        <v>68</v>
      </c>
      <c r="K28" s="32" t="s">
        <v>90</v>
      </c>
    </row>
    <row r="29" spans="1:11" ht="60" customHeight="1" thickBot="1" x14ac:dyDescent="0.45">
      <c r="A29" s="105">
        <v>8</v>
      </c>
      <c r="B29" s="107" t="s">
        <v>62</v>
      </c>
      <c r="C29" s="61" t="s">
        <v>27</v>
      </c>
      <c r="D29" s="62" t="s">
        <v>16</v>
      </c>
      <c r="E29" s="48"/>
      <c r="F29" s="1">
        <f>IF(E29="Эл",1,0)</f>
        <v>0</v>
      </c>
      <c r="G29" s="1">
        <f t="shared" si="0"/>
        <v>0</v>
      </c>
      <c r="H29" s="1">
        <f>IF(E29="Эл",1,0)</f>
        <v>0</v>
      </c>
      <c r="I29" s="1">
        <f t="shared" si="1"/>
        <v>0</v>
      </c>
      <c r="J29" s="31">
        <f t="shared" si="2"/>
        <v>0</v>
      </c>
      <c r="K29" s="13" t="str">
        <f t="shared" ref="K29:K31" si="3">IF(E29="","",IF(E29="Эл","Тест"))</f>
        <v/>
      </c>
    </row>
    <row r="30" spans="1:11" ht="56.25" customHeight="1" thickBot="1" x14ac:dyDescent="0.45">
      <c r="A30" s="106"/>
      <c r="B30" s="108"/>
      <c r="C30" s="61" t="s">
        <v>95</v>
      </c>
      <c r="D30" s="62" t="s">
        <v>69</v>
      </c>
      <c r="E30" s="48" t="s">
        <v>38</v>
      </c>
      <c r="F30" s="1">
        <f t="shared" ref="F30:F32" si="4">IF(E30="Эл",1,0)</f>
        <v>1</v>
      </c>
      <c r="G30" s="1">
        <f t="shared" si="0"/>
        <v>34</v>
      </c>
      <c r="H30" s="1">
        <f t="shared" ref="H30:H32" si="5">IF(E30="Эл",1,0)</f>
        <v>1</v>
      </c>
      <c r="I30" s="1">
        <f t="shared" si="1"/>
        <v>34</v>
      </c>
      <c r="J30" s="31">
        <f t="shared" si="2"/>
        <v>68</v>
      </c>
      <c r="K30" s="13" t="str">
        <f t="shared" si="3"/>
        <v>Тест</v>
      </c>
    </row>
    <row r="31" spans="1:11" ht="56.25" customHeight="1" thickBot="1" x14ac:dyDescent="0.45">
      <c r="A31" s="106"/>
      <c r="B31" s="108"/>
      <c r="C31" s="61" t="s">
        <v>96</v>
      </c>
      <c r="D31" s="62" t="s">
        <v>89</v>
      </c>
      <c r="E31" s="48" t="s">
        <v>38</v>
      </c>
      <c r="F31" s="1">
        <f t="shared" si="4"/>
        <v>1</v>
      </c>
      <c r="G31" s="1">
        <f t="shared" si="0"/>
        <v>34</v>
      </c>
      <c r="H31" s="1">
        <f t="shared" si="5"/>
        <v>1</v>
      </c>
      <c r="I31" s="1">
        <f t="shared" si="1"/>
        <v>34</v>
      </c>
      <c r="J31" s="31">
        <f t="shared" si="2"/>
        <v>68</v>
      </c>
      <c r="K31" s="13" t="str">
        <f t="shared" si="3"/>
        <v>Тест</v>
      </c>
    </row>
    <row r="32" spans="1:11" ht="48" customHeight="1" thickBot="1" x14ac:dyDescent="0.45">
      <c r="A32" s="106"/>
      <c r="B32" s="108"/>
      <c r="C32" s="61" t="s">
        <v>97</v>
      </c>
      <c r="D32" s="62" t="s">
        <v>17</v>
      </c>
      <c r="E32" s="48"/>
      <c r="F32" s="1">
        <f t="shared" si="4"/>
        <v>0</v>
      </c>
      <c r="G32" s="1">
        <f t="shared" si="0"/>
        <v>0</v>
      </c>
      <c r="H32" s="1">
        <f t="shared" si="5"/>
        <v>0</v>
      </c>
      <c r="I32" s="1">
        <f t="shared" si="1"/>
        <v>0</v>
      </c>
      <c r="J32" s="31">
        <f t="shared" si="2"/>
        <v>0</v>
      </c>
      <c r="K32" s="13" t="str">
        <f>IF(E32="","",IF(E32="Эл","Тест"))</f>
        <v/>
      </c>
    </row>
    <row r="33" spans="1:11" ht="44.25" customHeight="1" thickBot="1" x14ac:dyDescent="0.35">
      <c r="A33" s="78" t="s">
        <v>63</v>
      </c>
      <c r="B33" s="79"/>
      <c r="C33" s="79"/>
      <c r="D33" s="80"/>
      <c r="E33" s="9"/>
      <c r="F33" s="29">
        <f>SUM(F13:F32)</f>
        <v>35</v>
      </c>
      <c r="G33" s="30">
        <f>SUM(G13:G32)</f>
        <v>1190</v>
      </c>
      <c r="H33" s="29">
        <f>SUM(H13:H32)</f>
        <v>35</v>
      </c>
      <c r="I33" s="30">
        <f t="shared" si="1"/>
        <v>1190</v>
      </c>
      <c r="J33" s="12">
        <f t="shared" si="2"/>
        <v>2380</v>
      </c>
      <c r="K33" s="33"/>
    </row>
    <row r="34" spans="1:11" ht="26.25" x14ac:dyDescent="0.4">
      <c r="A34" s="26" t="s">
        <v>42</v>
      </c>
      <c r="B34" s="27"/>
      <c r="C34" s="27"/>
      <c r="D34" s="27"/>
      <c r="E34" s="27"/>
      <c r="F34" s="27"/>
      <c r="G34" s="27"/>
      <c r="H34" s="27"/>
      <c r="I34" s="27"/>
      <c r="J34" s="27"/>
      <c r="K34" s="16"/>
    </row>
    <row r="35" spans="1:11" ht="27" thickBot="1" x14ac:dyDescent="0.45">
      <c r="A35" s="26"/>
      <c r="B35" s="27"/>
      <c r="C35" s="27"/>
      <c r="D35" s="27"/>
      <c r="E35" s="27"/>
      <c r="F35" s="27"/>
      <c r="G35" s="27"/>
      <c r="H35" s="27"/>
      <c r="I35" s="27"/>
      <c r="J35" s="27"/>
      <c r="K35" s="16"/>
    </row>
    <row r="36" spans="1:11" ht="27" thickBot="1" x14ac:dyDescent="0.45">
      <c r="A36" s="76">
        <v>10</v>
      </c>
      <c r="B36" s="76" t="s">
        <v>99</v>
      </c>
      <c r="C36" s="43"/>
      <c r="D36" s="43" t="s">
        <v>100</v>
      </c>
      <c r="E36" s="43"/>
      <c r="F36" s="43">
        <v>1</v>
      </c>
      <c r="G36" s="43">
        <v>34</v>
      </c>
      <c r="H36" s="43">
        <v>1</v>
      </c>
      <c r="I36" s="43">
        <v>34</v>
      </c>
      <c r="J36" s="44">
        <v>68</v>
      </c>
      <c r="K36" s="70"/>
    </row>
    <row r="37" spans="1:11" ht="53.25" thickBot="1" x14ac:dyDescent="0.45">
      <c r="A37" s="76"/>
      <c r="B37" s="76"/>
      <c r="C37" s="43"/>
      <c r="D37" s="32" t="s">
        <v>101</v>
      </c>
      <c r="E37" s="43"/>
      <c r="F37" s="43">
        <v>1</v>
      </c>
      <c r="G37" s="43">
        <v>34</v>
      </c>
      <c r="H37" s="43">
        <v>1</v>
      </c>
      <c r="I37" s="43">
        <v>34</v>
      </c>
      <c r="J37" s="44">
        <v>68</v>
      </c>
      <c r="K37" s="70"/>
    </row>
    <row r="38" spans="1:11" ht="27" thickBot="1" x14ac:dyDescent="0.45">
      <c r="A38" s="76"/>
      <c r="B38" s="76"/>
      <c r="C38" s="43"/>
      <c r="D38" s="43" t="s">
        <v>13</v>
      </c>
      <c r="E38" s="43"/>
      <c r="F38" s="43">
        <v>1</v>
      </c>
      <c r="G38" s="43">
        <v>34</v>
      </c>
      <c r="H38" s="43">
        <v>1</v>
      </c>
      <c r="I38" s="43">
        <v>34</v>
      </c>
      <c r="J38" s="44">
        <v>68</v>
      </c>
      <c r="K38" s="70"/>
    </row>
    <row r="39" spans="1:11" ht="27" thickBot="1" x14ac:dyDescent="0.45">
      <c r="A39" s="77" t="s">
        <v>102</v>
      </c>
      <c r="B39" s="77"/>
      <c r="C39" s="77"/>
      <c r="D39" s="77"/>
      <c r="E39" s="43"/>
      <c r="F39" s="45">
        <f>SUM(F36:F38)</f>
        <v>3</v>
      </c>
      <c r="G39" s="43">
        <f t="shared" ref="G39:J39" si="6">SUM(G36:G38)</f>
        <v>102</v>
      </c>
      <c r="H39" s="45">
        <f t="shared" si="6"/>
        <v>3</v>
      </c>
      <c r="I39" s="43">
        <f t="shared" si="6"/>
        <v>102</v>
      </c>
      <c r="J39" s="44">
        <f t="shared" si="6"/>
        <v>204</v>
      </c>
      <c r="K39" s="70"/>
    </row>
    <row r="40" spans="1:11" ht="26.25" x14ac:dyDescent="0.4">
      <c r="A40" s="28"/>
      <c r="B40" s="27"/>
      <c r="C40" s="27"/>
      <c r="D40" s="27"/>
      <c r="E40" s="27"/>
      <c r="F40" s="27"/>
      <c r="G40" s="27"/>
      <c r="H40" s="27"/>
      <c r="I40" s="27"/>
      <c r="J40" s="27"/>
      <c r="K40" s="16"/>
    </row>
    <row r="41" spans="1:11" ht="26.25" x14ac:dyDescent="0.4">
      <c r="A41" s="28" t="s">
        <v>43</v>
      </c>
      <c r="B41" s="27"/>
      <c r="C41" s="27"/>
      <c r="D41" s="27"/>
      <c r="E41" s="27"/>
      <c r="F41" s="27"/>
      <c r="G41" s="27"/>
      <c r="H41" s="27"/>
      <c r="I41" s="27"/>
      <c r="J41" s="27"/>
      <c r="K41" s="16"/>
    </row>
    <row r="42" spans="1:11" ht="26.25" x14ac:dyDescent="0.4">
      <c r="A42" s="26" t="s">
        <v>44</v>
      </c>
      <c r="B42" s="27"/>
      <c r="C42" s="27"/>
      <c r="D42" s="27"/>
      <c r="E42" s="27"/>
      <c r="F42" s="27"/>
      <c r="G42" s="27"/>
      <c r="H42" s="27"/>
      <c r="I42" s="27"/>
      <c r="J42" s="27"/>
      <c r="K42" s="16"/>
    </row>
    <row r="43" spans="1:11" ht="26.25" x14ac:dyDescent="0.4">
      <c r="A43" s="26" t="s">
        <v>45</v>
      </c>
      <c r="B43" s="27"/>
      <c r="C43" s="27"/>
      <c r="D43" s="27"/>
      <c r="E43" s="27"/>
      <c r="F43" s="27"/>
      <c r="G43" s="27"/>
      <c r="H43" s="27"/>
      <c r="I43" s="27"/>
      <c r="J43" s="27"/>
      <c r="K43" s="16"/>
    </row>
    <row r="44" spans="1:11" ht="26.25" x14ac:dyDescent="0.4">
      <c r="A44" s="27"/>
      <c r="B44" s="27"/>
      <c r="C44" s="27"/>
      <c r="D44" s="27"/>
      <c r="E44" s="27"/>
      <c r="F44" s="27"/>
      <c r="G44" s="27"/>
      <c r="H44" s="27"/>
      <c r="I44" s="27"/>
      <c r="J44" s="27"/>
      <c r="K44" s="16"/>
    </row>
    <row r="45" spans="1:11" ht="26.25" x14ac:dyDescent="0.4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16"/>
    </row>
    <row r="46" spans="1:11" ht="26.25" x14ac:dyDescent="0.4">
      <c r="A46" s="7"/>
      <c r="B46" s="7"/>
      <c r="C46" s="7"/>
      <c r="D46" s="7"/>
      <c r="E46" s="7"/>
      <c r="F46" s="7"/>
      <c r="G46" s="7"/>
      <c r="H46" s="7"/>
      <c r="I46" s="7"/>
      <c r="J46" s="7"/>
      <c r="K46" s="3"/>
    </row>
    <row r="47" spans="1:11" ht="18.75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</sheetData>
  <sheetProtection algorithmName="SHA-512" hashValue="JefR6cvyJLhjrGcdzvaFDTibXoQ434rbRV5eTcNbNCTC2YuRPuF3/xCvamJacGUrfWDgtQltsTYd+kF1McJFGg==" saltValue="hiPdWRUVwZ6VIDkMDUq5Lg==" spinCount="100000" sheet="1" formatCells="0" formatColumns="0" formatRows="0" insertColumns="0" insertRows="0" insertHyperlinks="0" deleteColumns="0" deleteRows="0" sort="0" autoFilter="0" pivotTables="0"/>
  <mergeCells count="27">
    <mergeCell ref="K11:K12"/>
    <mergeCell ref="A13:A14"/>
    <mergeCell ref="B13:B14"/>
    <mergeCell ref="C6:E6"/>
    <mergeCell ref="C7:E7"/>
    <mergeCell ref="A11:A12"/>
    <mergeCell ref="B11:B12"/>
    <mergeCell ref="C11:C12"/>
    <mergeCell ref="D11:D12"/>
    <mergeCell ref="E11:E12"/>
    <mergeCell ref="A16:A18"/>
    <mergeCell ref="B16:B18"/>
    <mergeCell ref="F11:G11"/>
    <mergeCell ref="H11:I11"/>
    <mergeCell ref="J11:J12"/>
    <mergeCell ref="A19:A22"/>
    <mergeCell ref="B19:B22"/>
    <mergeCell ref="A23:A25"/>
    <mergeCell ref="B23:B25"/>
    <mergeCell ref="A26:A27"/>
    <mergeCell ref="B26:B27"/>
    <mergeCell ref="A36:A38"/>
    <mergeCell ref="B36:B38"/>
    <mergeCell ref="A39:D39"/>
    <mergeCell ref="A29:A32"/>
    <mergeCell ref="B29:B32"/>
    <mergeCell ref="A33:D33"/>
  </mergeCells>
  <dataValidations count="2">
    <dataValidation type="list" allowBlank="1" showInputMessage="1" showErrorMessage="1" sqref="E29:E32">
      <formula1>Эл</formula1>
    </dataValidation>
    <dataValidation type="list" allowBlank="1" showInputMessage="1" showErrorMessage="1" sqref="E19:E20 E14:E15">
      <formula1>Уровень</formula1>
    </dataValidation>
  </dataValidations>
  <pageMargins left="0.7" right="0.7" top="0.75" bottom="0.75" header="0.3" footer="0.3"/>
  <pageSetup paperSize="9" scale="39" orientation="portrait" horizontalDpi="0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'не трогать'!$A$2:$A$3</xm:f>
          </x14:formula1>
          <xm:sqref>E22:E25 E16:E17</xm:sqref>
        </x14:dataValidation>
        <x14:dataValidation type="list" allowBlank="1" showInputMessage="1" showErrorMessage="1">
          <x14:formula1>
            <xm:f>'не трогать'!$Y$3:$Y$4</xm:f>
          </x14:formula1>
          <xm:sqref>E21</xm:sqref>
        </x14:dataValidation>
        <x14:dataValidation type="list" allowBlank="1" showInputMessage="1" showErrorMessage="1">
          <x14:formula1>
            <xm:f>'не трогать'!$AC$2:$AC$5</xm:f>
          </x14:formula1>
          <xm:sqref>K13:K32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L46"/>
  <sheetViews>
    <sheetView zoomScale="80" zoomScaleNormal="80" workbookViewId="0">
      <selection activeCell="E20" sqref="E20"/>
    </sheetView>
  </sheetViews>
  <sheetFormatPr defaultRowHeight="15" x14ac:dyDescent="0.25"/>
  <cols>
    <col min="1" max="1" width="11" style="4" customWidth="1"/>
    <col min="2" max="2" width="45" style="4" customWidth="1"/>
    <col min="3" max="3" width="10.140625" style="4" customWidth="1"/>
    <col min="4" max="4" width="52.85546875" style="4" customWidth="1"/>
    <col min="5" max="5" width="16.140625" style="4" customWidth="1"/>
    <col min="6" max="6" width="11.28515625" style="4" customWidth="1"/>
    <col min="7" max="7" width="12.140625" style="4" customWidth="1"/>
    <col min="8" max="8" width="11" style="4" customWidth="1"/>
    <col min="9" max="9" width="11.42578125" style="4" customWidth="1"/>
    <col min="10" max="10" width="12" style="4" customWidth="1"/>
    <col min="11" max="11" width="23" style="4" customWidth="1"/>
    <col min="12" max="16384" width="9.140625" style="4"/>
  </cols>
  <sheetData>
    <row r="1" spans="1:12" ht="35.25" customHeight="1" x14ac:dyDescent="0.4">
      <c r="A1" s="14"/>
      <c r="B1" s="14"/>
      <c r="C1" s="14"/>
      <c r="D1" s="14"/>
      <c r="E1" s="14"/>
      <c r="F1" s="14"/>
      <c r="G1" s="14"/>
      <c r="H1" s="14"/>
      <c r="I1" s="15"/>
      <c r="J1" s="14"/>
      <c r="K1" s="16"/>
    </row>
    <row r="2" spans="1:12" ht="32.25" customHeight="1" x14ac:dyDescent="0.4">
      <c r="A2" s="14"/>
      <c r="B2" s="14"/>
      <c r="C2" s="14"/>
      <c r="D2" s="14"/>
      <c r="E2" s="14"/>
      <c r="F2" s="14"/>
      <c r="G2" s="14"/>
      <c r="H2" s="14"/>
      <c r="I2" s="15"/>
      <c r="J2" s="14"/>
      <c r="K2" s="16"/>
    </row>
    <row r="3" spans="1:12" ht="32.25" customHeight="1" x14ac:dyDescent="0.4">
      <c r="A3" s="14"/>
      <c r="B3" s="14"/>
      <c r="C3" s="14"/>
      <c r="D3" s="14"/>
      <c r="E3" s="14"/>
      <c r="F3" s="14"/>
      <c r="G3" s="14"/>
      <c r="H3" s="14"/>
      <c r="I3" s="15"/>
      <c r="J3" s="14"/>
      <c r="K3" s="16"/>
    </row>
    <row r="4" spans="1:12" ht="35.25" customHeight="1" x14ac:dyDescent="0.4">
      <c r="A4" s="14"/>
      <c r="B4" s="14"/>
      <c r="C4" s="14"/>
      <c r="D4" s="14"/>
      <c r="E4" s="14"/>
      <c r="F4" s="14"/>
      <c r="G4" s="14"/>
      <c r="H4" s="14"/>
      <c r="I4" s="15"/>
      <c r="J4" s="14"/>
      <c r="K4" s="16"/>
    </row>
    <row r="5" spans="1:12" ht="32.25" customHeight="1" x14ac:dyDescent="0.4">
      <c r="A5" s="14"/>
      <c r="B5" s="14"/>
      <c r="C5" s="14"/>
      <c r="D5" s="14"/>
      <c r="E5" s="14"/>
      <c r="F5" s="34"/>
      <c r="G5" s="14"/>
      <c r="H5" s="14"/>
      <c r="I5" s="14"/>
      <c r="J5" s="14"/>
      <c r="K5" s="16"/>
    </row>
    <row r="6" spans="1:12" ht="32.25" customHeight="1" x14ac:dyDescent="0.4">
      <c r="A6" s="14"/>
      <c r="B6" s="14"/>
      <c r="C6" s="98" t="s">
        <v>39</v>
      </c>
      <c r="D6" s="98"/>
      <c r="E6" s="98"/>
      <c r="F6" s="14"/>
      <c r="G6" s="14"/>
      <c r="H6" s="14"/>
      <c r="I6" s="14"/>
      <c r="J6" s="14"/>
      <c r="K6" s="17"/>
    </row>
    <row r="7" spans="1:12" ht="32.25" customHeight="1" x14ac:dyDescent="0.4">
      <c r="A7" s="38"/>
      <c r="B7" s="38"/>
      <c r="C7" s="99" t="s">
        <v>60</v>
      </c>
      <c r="D7" s="99"/>
      <c r="E7" s="99"/>
      <c r="F7" s="2"/>
      <c r="G7" s="2"/>
      <c r="H7" s="2"/>
      <c r="I7" s="2"/>
      <c r="J7" s="2"/>
    </row>
    <row r="8" spans="1:12" ht="32.25" customHeight="1" x14ac:dyDescent="0.4">
      <c r="A8" s="14"/>
      <c r="B8" s="14"/>
      <c r="C8" s="14"/>
      <c r="D8" s="34" t="s">
        <v>40</v>
      </c>
      <c r="E8" s="14"/>
      <c r="F8" s="14"/>
      <c r="G8" s="14"/>
      <c r="H8" s="14"/>
      <c r="I8" s="14"/>
      <c r="J8" s="14"/>
      <c r="K8" s="17"/>
    </row>
    <row r="9" spans="1:12" ht="32.25" customHeight="1" x14ac:dyDescent="0.4">
      <c r="A9" s="14"/>
      <c r="B9" s="14"/>
      <c r="C9" s="14"/>
      <c r="D9" s="34" t="s">
        <v>55</v>
      </c>
      <c r="E9" s="14"/>
      <c r="F9" s="14"/>
      <c r="G9" s="14"/>
      <c r="H9" s="14"/>
      <c r="I9" s="14"/>
      <c r="J9" s="14"/>
      <c r="K9" s="17"/>
    </row>
    <row r="10" spans="1:12" ht="36.75" customHeight="1" thickBot="1" x14ac:dyDescent="0.45">
      <c r="A10" s="14"/>
      <c r="B10" s="14"/>
      <c r="C10" s="14"/>
      <c r="D10" s="34" t="s">
        <v>41</v>
      </c>
      <c r="E10" s="14"/>
      <c r="F10" s="14"/>
      <c r="G10" s="14"/>
      <c r="H10" s="14"/>
      <c r="I10" s="14"/>
      <c r="J10" s="14"/>
      <c r="K10" s="17"/>
    </row>
    <row r="11" spans="1:12" ht="42.75" customHeight="1" thickBot="1" x14ac:dyDescent="0.3">
      <c r="A11" s="91" t="s">
        <v>31</v>
      </c>
      <c r="B11" s="91" t="s">
        <v>61</v>
      </c>
      <c r="C11" s="91" t="s">
        <v>32</v>
      </c>
      <c r="D11" s="91" t="s">
        <v>98</v>
      </c>
      <c r="E11" s="91" t="s">
        <v>1</v>
      </c>
      <c r="F11" s="87" t="s">
        <v>33</v>
      </c>
      <c r="G11" s="100"/>
      <c r="H11" s="87" t="s">
        <v>34</v>
      </c>
      <c r="I11" s="88"/>
      <c r="J11" s="89" t="s">
        <v>35</v>
      </c>
      <c r="K11" s="97" t="s">
        <v>70</v>
      </c>
    </row>
    <row r="12" spans="1:12" ht="48.75" customHeight="1" thickBot="1" x14ac:dyDescent="0.3">
      <c r="A12" s="83"/>
      <c r="B12" s="83"/>
      <c r="C12" s="83"/>
      <c r="D12" s="83"/>
      <c r="E12" s="92"/>
      <c r="F12" s="30" t="s">
        <v>36</v>
      </c>
      <c r="G12" s="30" t="s">
        <v>37</v>
      </c>
      <c r="H12" s="30" t="s">
        <v>36</v>
      </c>
      <c r="I12" s="30" t="s">
        <v>37</v>
      </c>
      <c r="J12" s="90"/>
      <c r="K12" s="97"/>
    </row>
    <row r="13" spans="1:12" ht="42.75" customHeight="1" thickBot="1" x14ac:dyDescent="0.45">
      <c r="A13" s="93">
        <v>1</v>
      </c>
      <c r="B13" s="95" t="s">
        <v>28</v>
      </c>
      <c r="C13" s="47" t="s">
        <v>18</v>
      </c>
      <c r="D13" s="47" t="s">
        <v>4</v>
      </c>
      <c r="E13" s="56" t="s">
        <v>3</v>
      </c>
      <c r="F13" s="9">
        <v>2</v>
      </c>
      <c r="G13" s="9">
        <f>F13*34</f>
        <v>68</v>
      </c>
      <c r="H13" s="9">
        <v>2</v>
      </c>
      <c r="I13" s="9">
        <f>H13*34</f>
        <v>68</v>
      </c>
      <c r="J13" s="12">
        <f>G13+I13</f>
        <v>136</v>
      </c>
      <c r="K13" s="32" t="s">
        <v>73</v>
      </c>
    </row>
    <row r="14" spans="1:12" ht="53.25" customHeight="1" thickBot="1" x14ac:dyDescent="0.45">
      <c r="A14" s="94"/>
      <c r="B14" s="96"/>
      <c r="C14" s="74" t="s">
        <v>19</v>
      </c>
      <c r="D14" s="74" t="s">
        <v>5</v>
      </c>
      <c r="E14" s="66" t="s">
        <v>3</v>
      </c>
      <c r="F14" s="9">
        <f>IF(E14="У",5,3)</f>
        <v>3</v>
      </c>
      <c r="G14" s="9">
        <f t="shared" ref="G14:G32" si="0">F14*34</f>
        <v>102</v>
      </c>
      <c r="H14" s="9">
        <f>IF(E14="У",5,3)</f>
        <v>3</v>
      </c>
      <c r="I14" s="9">
        <f t="shared" ref="I14:I33" si="1">H14*34</f>
        <v>102</v>
      </c>
      <c r="J14" s="12">
        <f t="shared" ref="J14:J33" si="2">G14+I14</f>
        <v>204</v>
      </c>
      <c r="K14" s="32" t="s">
        <v>73</v>
      </c>
      <c r="L14" s="5"/>
    </row>
    <row r="15" spans="1:12" ht="63" customHeight="1" thickBot="1" x14ac:dyDescent="0.45">
      <c r="A15" s="36">
        <v>2</v>
      </c>
      <c r="B15" s="35" t="s">
        <v>29</v>
      </c>
      <c r="C15" s="64" t="s">
        <v>75</v>
      </c>
      <c r="D15" s="65" t="s">
        <v>6</v>
      </c>
      <c r="E15" s="66" t="s">
        <v>2</v>
      </c>
      <c r="F15" s="9">
        <f>IF(E15="У",6,3)</f>
        <v>6</v>
      </c>
      <c r="G15" s="9">
        <f>F15*34</f>
        <v>204</v>
      </c>
      <c r="H15" s="9">
        <f>IF(E15="У",6,3)</f>
        <v>6</v>
      </c>
      <c r="I15" s="9">
        <f t="shared" si="1"/>
        <v>204</v>
      </c>
      <c r="J15" s="12">
        <f t="shared" si="2"/>
        <v>408</v>
      </c>
      <c r="K15" s="32" t="s">
        <v>72</v>
      </c>
    </row>
    <row r="16" spans="1:12" ht="40.5" customHeight="1" thickBot="1" x14ac:dyDescent="0.45">
      <c r="A16" s="81">
        <v>3</v>
      </c>
      <c r="B16" s="84" t="s">
        <v>57</v>
      </c>
      <c r="C16" s="64" t="s">
        <v>20</v>
      </c>
      <c r="D16" s="74" t="s">
        <v>7</v>
      </c>
      <c r="E16" s="66" t="s">
        <v>2</v>
      </c>
      <c r="F16" s="56">
        <f>IF(E16="У",4,IF(E16="Б",2,IF(E16="",0)))</f>
        <v>4</v>
      </c>
      <c r="G16" s="9">
        <f t="shared" si="0"/>
        <v>136</v>
      </c>
      <c r="H16" s="9">
        <f>IF(E16="У",4,IF(E16="Б",2,IF(E16="",0)))</f>
        <v>4</v>
      </c>
      <c r="I16" s="9">
        <f t="shared" si="1"/>
        <v>136</v>
      </c>
      <c r="J16" s="12">
        <f t="shared" si="2"/>
        <v>272</v>
      </c>
      <c r="K16" s="32" t="s">
        <v>73</v>
      </c>
    </row>
    <row r="17" spans="1:11" ht="42.75" customHeight="1" thickBot="1" x14ac:dyDescent="0.45">
      <c r="A17" s="82"/>
      <c r="B17" s="85"/>
      <c r="C17" s="64" t="s">
        <v>21</v>
      </c>
      <c r="D17" s="74" t="s">
        <v>9</v>
      </c>
      <c r="E17" s="66" t="s">
        <v>3</v>
      </c>
      <c r="F17" s="56">
        <f>IF(E17="У",4,IF(E17="Б",2,IF(E17="",0)))</f>
        <v>2</v>
      </c>
      <c r="G17" s="9">
        <f>F17*34</f>
        <v>68</v>
      </c>
      <c r="H17" s="9">
        <f>IF(E17="У",4,IF(E17="Б",2,IF(E17="",0)))</f>
        <v>2</v>
      </c>
      <c r="I17" s="9">
        <f>H17*34</f>
        <v>68</v>
      </c>
      <c r="J17" s="12">
        <f>G17+I17</f>
        <v>136</v>
      </c>
      <c r="K17" s="32" t="s">
        <v>73</v>
      </c>
    </row>
    <row r="18" spans="1:11" ht="40.5" customHeight="1" thickBot="1" x14ac:dyDescent="0.45">
      <c r="A18" s="82"/>
      <c r="B18" s="85"/>
      <c r="C18" s="49" t="s">
        <v>91</v>
      </c>
      <c r="D18" s="47" t="s">
        <v>8</v>
      </c>
      <c r="E18" s="56" t="s">
        <v>3</v>
      </c>
      <c r="F18" s="56">
        <f>IF(E18="У",3,IF(E18="Б",1,IF(E18="",0)))</f>
        <v>1</v>
      </c>
      <c r="G18" s="9">
        <f t="shared" si="0"/>
        <v>34</v>
      </c>
      <c r="H18" s="9">
        <f>IF(E18="У",3,IF(E18="Б",1,IF(E18="",0)))</f>
        <v>1</v>
      </c>
      <c r="I18" s="9">
        <f t="shared" si="1"/>
        <v>34</v>
      </c>
      <c r="J18" s="12">
        <f t="shared" si="2"/>
        <v>68</v>
      </c>
      <c r="K18" s="32" t="s">
        <v>73</v>
      </c>
    </row>
    <row r="19" spans="1:11" ht="39" customHeight="1" thickBot="1" x14ac:dyDescent="0.45">
      <c r="A19" s="81">
        <v>4</v>
      </c>
      <c r="B19" s="84" t="s">
        <v>30</v>
      </c>
      <c r="C19" s="52" t="s">
        <v>22</v>
      </c>
      <c r="D19" s="53" t="s">
        <v>66</v>
      </c>
      <c r="E19" s="57" t="s">
        <v>3</v>
      </c>
      <c r="F19" s="9">
        <f>IF(E19="У",4,IF(E19="Б",2,IF(E19="",0)))</f>
        <v>2</v>
      </c>
      <c r="G19" s="9">
        <f t="shared" si="0"/>
        <v>68</v>
      </c>
      <c r="H19" s="9">
        <f>IF(E19="У",4,IF(E19="Б",3,IF(E19="",0)))</f>
        <v>3</v>
      </c>
      <c r="I19" s="9">
        <f t="shared" si="1"/>
        <v>102</v>
      </c>
      <c r="J19" s="12">
        <f t="shared" si="2"/>
        <v>170</v>
      </c>
      <c r="K19" s="32" t="s">
        <v>73</v>
      </c>
    </row>
    <row r="20" spans="1:11" ht="37.5" customHeight="1" thickBot="1" x14ac:dyDescent="0.45">
      <c r="A20" s="82"/>
      <c r="B20" s="85"/>
      <c r="C20" s="52" t="s">
        <v>23</v>
      </c>
      <c r="D20" s="53" t="s">
        <v>67</v>
      </c>
      <c r="E20" s="57" t="s">
        <v>3</v>
      </c>
      <c r="F20" s="9">
        <f>IF(E20="У",3,IF(E20="Б",2,IF(E20="",0)))</f>
        <v>2</v>
      </c>
      <c r="G20" s="9">
        <f t="shared" si="0"/>
        <v>68</v>
      </c>
      <c r="H20" s="9">
        <f>IF(E20="У",3,IF(E20="Б",1,IF(E20="",0)))</f>
        <v>1</v>
      </c>
      <c r="I20" s="9">
        <f t="shared" si="1"/>
        <v>34</v>
      </c>
      <c r="J20" s="12">
        <f t="shared" si="2"/>
        <v>102</v>
      </c>
      <c r="K20" s="32" t="s">
        <v>73</v>
      </c>
    </row>
    <row r="21" spans="1:11" ht="39" customHeight="1" thickBot="1" x14ac:dyDescent="0.45">
      <c r="A21" s="82"/>
      <c r="B21" s="85"/>
      <c r="C21" s="52" t="s">
        <v>24</v>
      </c>
      <c r="D21" s="53" t="s">
        <v>68</v>
      </c>
      <c r="E21" s="57" t="s">
        <v>3</v>
      </c>
      <c r="F21" s="9">
        <f>IF(E21="У",1,IF(E21="Б",1,IF(E21="",0)))</f>
        <v>1</v>
      </c>
      <c r="G21" s="9">
        <f t="shared" si="0"/>
        <v>34</v>
      </c>
      <c r="H21" s="9">
        <f>IF(E21="У",1,IF(E21="Б",1,IF(E21="",0)))</f>
        <v>1</v>
      </c>
      <c r="I21" s="9">
        <f t="shared" si="1"/>
        <v>34</v>
      </c>
      <c r="J21" s="12">
        <f t="shared" si="2"/>
        <v>68</v>
      </c>
      <c r="K21" s="32" t="s">
        <v>73</v>
      </c>
    </row>
    <row r="22" spans="1:11" ht="45" customHeight="1" thickBot="1" x14ac:dyDescent="0.45">
      <c r="A22" s="83"/>
      <c r="B22" s="86"/>
      <c r="C22" s="49" t="s">
        <v>92</v>
      </c>
      <c r="D22" s="47" t="s">
        <v>0</v>
      </c>
      <c r="E22" s="56" t="s">
        <v>3</v>
      </c>
      <c r="F22" s="9">
        <f>IF(E22="У",4,IF(E22="Б",1,IF(E22="",0)))</f>
        <v>1</v>
      </c>
      <c r="G22" s="9">
        <f t="shared" si="0"/>
        <v>34</v>
      </c>
      <c r="H22" s="9">
        <f>IF(E22="У",4,IF(E22="Б",1,IF(E22="",0)))</f>
        <v>1</v>
      </c>
      <c r="I22" s="9">
        <f t="shared" si="1"/>
        <v>34</v>
      </c>
      <c r="J22" s="12">
        <f t="shared" si="2"/>
        <v>68</v>
      </c>
      <c r="K22" s="32" t="s">
        <v>73</v>
      </c>
    </row>
    <row r="23" spans="1:11" ht="34.5" customHeight="1" thickBot="1" x14ac:dyDescent="0.45">
      <c r="A23" s="82">
        <v>5</v>
      </c>
      <c r="B23" s="85" t="s">
        <v>56</v>
      </c>
      <c r="C23" s="49" t="s">
        <v>25</v>
      </c>
      <c r="D23" s="47" t="s">
        <v>11</v>
      </c>
      <c r="E23" s="56" t="s">
        <v>3</v>
      </c>
      <c r="F23" s="9">
        <f>IF(E23="У",5,IF(E23="Б",2,IF(E23="",0)))</f>
        <v>2</v>
      </c>
      <c r="G23" s="9">
        <f t="shared" si="0"/>
        <v>68</v>
      </c>
      <c r="H23" s="9">
        <f>IF(E23="У",5,IF(E23="Б",2,IF(E23="",0)))</f>
        <v>2</v>
      </c>
      <c r="I23" s="9">
        <f t="shared" si="1"/>
        <v>68</v>
      </c>
      <c r="J23" s="12">
        <f t="shared" si="2"/>
        <v>136</v>
      </c>
      <c r="K23" s="32" t="s">
        <v>73</v>
      </c>
    </row>
    <row r="24" spans="1:11" ht="54" customHeight="1" thickBot="1" x14ac:dyDescent="0.45">
      <c r="A24" s="82"/>
      <c r="B24" s="85"/>
      <c r="C24" s="52" t="s">
        <v>82</v>
      </c>
      <c r="D24" s="47" t="s">
        <v>12</v>
      </c>
      <c r="E24" s="56" t="s">
        <v>3</v>
      </c>
      <c r="F24" s="9">
        <f>IF(E24="У",3,IF(E24="Б",1,IF(E24="",0)))</f>
        <v>1</v>
      </c>
      <c r="G24" s="9">
        <f t="shared" si="0"/>
        <v>34</v>
      </c>
      <c r="H24" s="9">
        <f>IF(E24="У",3,IF(E24="Б",1,IF(E24="",0)))</f>
        <v>1</v>
      </c>
      <c r="I24" s="9">
        <f t="shared" si="1"/>
        <v>34</v>
      </c>
      <c r="J24" s="12">
        <f t="shared" si="2"/>
        <v>68</v>
      </c>
      <c r="K24" s="32" t="s">
        <v>72</v>
      </c>
    </row>
    <row r="25" spans="1:11" ht="38.25" customHeight="1" thickBot="1" x14ac:dyDescent="0.45">
      <c r="A25" s="82"/>
      <c r="B25" s="85"/>
      <c r="C25" s="49" t="s">
        <v>83</v>
      </c>
      <c r="D25" s="47" t="s">
        <v>10</v>
      </c>
      <c r="E25" s="56" t="s">
        <v>3</v>
      </c>
      <c r="F25" s="9">
        <f>IF(E25="У",3,IF(E25="Б",1,IF(E25="",0)))</f>
        <v>1</v>
      </c>
      <c r="G25" s="9">
        <f>F25*34</f>
        <v>34</v>
      </c>
      <c r="H25" s="9">
        <f>IF(E25="У",3,IF(E25="Б",1,IF(E25="",0)))</f>
        <v>1</v>
      </c>
      <c r="I25" s="9">
        <f>H25*34</f>
        <v>34</v>
      </c>
      <c r="J25" s="12">
        <f>G25+I25</f>
        <v>68</v>
      </c>
      <c r="K25" s="32" t="s">
        <v>73</v>
      </c>
    </row>
    <row r="26" spans="1:11" ht="38.25" customHeight="1" thickBot="1" x14ac:dyDescent="0.45">
      <c r="A26" s="81">
        <v>6</v>
      </c>
      <c r="B26" s="84" t="s">
        <v>58</v>
      </c>
      <c r="C26" s="49" t="s">
        <v>25</v>
      </c>
      <c r="D26" s="47" t="s">
        <v>13</v>
      </c>
      <c r="E26" s="56" t="s">
        <v>3</v>
      </c>
      <c r="F26" s="9">
        <v>2</v>
      </c>
      <c r="G26" s="9">
        <f t="shared" si="0"/>
        <v>68</v>
      </c>
      <c r="H26" s="9">
        <v>2</v>
      </c>
      <c r="I26" s="9">
        <f t="shared" si="1"/>
        <v>68</v>
      </c>
      <c r="J26" s="12">
        <f t="shared" si="2"/>
        <v>136</v>
      </c>
      <c r="K26" s="32" t="s">
        <v>73</v>
      </c>
    </row>
    <row r="27" spans="1:11" ht="51.75" customHeight="1" thickBot="1" x14ac:dyDescent="0.45">
      <c r="A27" s="83"/>
      <c r="B27" s="86"/>
      <c r="C27" s="49" t="s">
        <v>94</v>
      </c>
      <c r="D27" s="50" t="s">
        <v>14</v>
      </c>
      <c r="E27" s="56" t="s">
        <v>3</v>
      </c>
      <c r="F27" s="9">
        <v>1</v>
      </c>
      <c r="G27" s="9">
        <f t="shared" si="0"/>
        <v>34</v>
      </c>
      <c r="H27" s="9">
        <v>1</v>
      </c>
      <c r="I27" s="9">
        <f t="shared" si="1"/>
        <v>34</v>
      </c>
      <c r="J27" s="12">
        <f t="shared" si="2"/>
        <v>68</v>
      </c>
      <c r="K27" s="32" t="s">
        <v>73</v>
      </c>
    </row>
    <row r="28" spans="1:11" ht="78" customHeight="1" thickBot="1" x14ac:dyDescent="0.45">
      <c r="A28" s="37">
        <v>7</v>
      </c>
      <c r="B28" s="25"/>
      <c r="C28" s="49" t="s">
        <v>26</v>
      </c>
      <c r="D28" s="53" t="s">
        <v>15</v>
      </c>
      <c r="E28" s="56" t="s">
        <v>59</v>
      </c>
      <c r="F28" s="9">
        <f>IF(E28="ИП",1,0)</f>
        <v>1</v>
      </c>
      <c r="G28" s="9">
        <f t="shared" si="0"/>
        <v>34</v>
      </c>
      <c r="H28" s="9">
        <f>IF(E28="ИП",1,0)</f>
        <v>1</v>
      </c>
      <c r="I28" s="9">
        <f t="shared" si="1"/>
        <v>34</v>
      </c>
      <c r="J28" s="12">
        <f t="shared" si="2"/>
        <v>68</v>
      </c>
      <c r="K28" s="32" t="s">
        <v>90</v>
      </c>
    </row>
    <row r="29" spans="1:11" ht="60" customHeight="1" thickBot="1" x14ac:dyDescent="0.45">
      <c r="A29" s="81">
        <v>8</v>
      </c>
      <c r="B29" s="84" t="s">
        <v>62</v>
      </c>
      <c r="C29" s="49" t="s">
        <v>27</v>
      </c>
      <c r="D29" s="50" t="s">
        <v>16</v>
      </c>
      <c r="E29" s="48" t="s">
        <v>38</v>
      </c>
      <c r="F29" s="9">
        <f>IF(E29="Эл",1,0)</f>
        <v>1</v>
      </c>
      <c r="G29" s="9">
        <f t="shared" si="0"/>
        <v>34</v>
      </c>
      <c r="H29" s="9">
        <f>IF(E29="Эл",1,0)</f>
        <v>1</v>
      </c>
      <c r="I29" s="9">
        <f t="shared" si="1"/>
        <v>34</v>
      </c>
      <c r="J29" s="12">
        <f t="shared" si="2"/>
        <v>68</v>
      </c>
      <c r="K29" s="32" t="str">
        <f t="shared" ref="K29:K31" si="3">IF(E29="","",IF(E29="Эл","Тест"))</f>
        <v>Тест</v>
      </c>
    </row>
    <row r="30" spans="1:11" ht="56.25" customHeight="1" thickBot="1" x14ac:dyDescent="0.45">
      <c r="A30" s="82"/>
      <c r="B30" s="85"/>
      <c r="C30" s="49" t="s">
        <v>95</v>
      </c>
      <c r="D30" s="50" t="s">
        <v>69</v>
      </c>
      <c r="E30" s="48"/>
      <c r="F30" s="9">
        <f t="shared" ref="F30:F32" si="4">IF(E30="Эл",1,0)</f>
        <v>0</v>
      </c>
      <c r="G30" s="9">
        <f t="shared" si="0"/>
        <v>0</v>
      </c>
      <c r="H30" s="9">
        <f t="shared" ref="H30:H32" si="5">IF(E30="Эл",1,0)</f>
        <v>0</v>
      </c>
      <c r="I30" s="9">
        <f t="shared" si="1"/>
        <v>0</v>
      </c>
      <c r="J30" s="12">
        <f t="shared" si="2"/>
        <v>0</v>
      </c>
      <c r="K30" s="32" t="str">
        <f t="shared" si="3"/>
        <v/>
      </c>
    </row>
    <row r="31" spans="1:11" ht="56.25" customHeight="1" thickBot="1" x14ac:dyDescent="0.45">
      <c r="A31" s="82"/>
      <c r="B31" s="85"/>
      <c r="C31" s="49" t="s">
        <v>96</v>
      </c>
      <c r="D31" s="50" t="s">
        <v>89</v>
      </c>
      <c r="E31" s="48"/>
      <c r="F31" s="9">
        <f t="shared" si="4"/>
        <v>0</v>
      </c>
      <c r="G31" s="9">
        <f t="shared" si="0"/>
        <v>0</v>
      </c>
      <c r="H31" s="9">
        <f t="shared" si="5"/>
        <v>0</v>
      </c>
      <c r="I31" s="9">
        <f t="shared" si="1"/>
        <v>0</v>
      </c>
      <c r="J31" s="12">
        <f t="shared" si="2"/>
        <v>0</v>
      </c>
      <c r="K31" s="32" t="str">
        <f t="shared" si="3"/>
        <v/>
      </c>
    </row>
    <row r="32" spans="1:11" ht="48" customHeight="1" thickBot="1" x14ac:dyDescent="0.45">
      <c r="A32" s="82"/>
      <c r="B32" s="85"/>
      <c r="C32" s="49" t="s">
        <v>97</v>
      </c>
      <c r="D32" s="50" t="s">
        <v>17</v>
      </c>
      <c r="E32" s="48"/>
      <c r="F32" s="9">
        <f t="shared" si="4"/>
        <v>0</v>
      </c>
      <c r="G32" s="9">
        <f t="shared" si="0"/>
        <v>0</v>
      </c>
      <c r="H32" s="9">
        <f t="shared" si="5"/>
        <v>0</v>
      </c>
      <c r="I32" s="9">
        <f t="shared" si="1"/>
        <v>0</v>
      </c>
      <c r="J32" s="12">
        <f t="shared" si="2"/>
        <v>0</v>
      </c>
      <c r="K32" s="32" t="str">
        <f>IF(E32="","",IF(E32="Эл","Тест"))</f>
        <v/>
      </c>
    </row>
    <row r="33" spans="1:11" ht="44.25" customHeight="1" thickBot="1" x14ac:dyDescent="0.35">
      <c r="A33" s="78" t="s">
        <v>63</v>
      </c>
      <c r="B33" s="79"/>
      <c r="C33" s="79"/>
      <c r="D33" s="80"/>
      <c r="E33" s="9"/>
      <c r="F33" s="29">
        <f>SUM(F13:F32)</f>
        <v>33</v>
      </c>
      <c r="G33" s="30">
        <f>SUM(G13:G32)</f>
        <v>1122</v>
      </c>
      <c r="H33" s="29">
        <f>SUM(H13:H32)</f>
        <v>33</v>
      </c>
      <c r="I33" s="30">
        <f t="shared" si="1"/>
        <v>1122</v>
      </c>
      <c r="J33" s="12">
        <f t="shared" si="2"/>
        <v>2244</v>
      </c>
      <c r="K33" s="33"/>
    </row>
    <row r="34" spans="1:11" ht="27" thickBot="1" x14ac:dyDescent="0.45">
      <c r="A34" s="26" t="s">
        <v>42</v>
      </c>
      <c r="B34" s="27"/>
      <c r="C34" s="27"/>
      <c r="D34" s="27"/>
      <c r="E34" s="27"/>
      <c r="F34" s="27"/>
      <c r="G34" s="27"/>
      <c r="H34" s="27"/>
      <c r="I34" s="27"/>
      <c r="J34" s="27"/>
      <c r="K34" s="16"/>
    </row>
    <row r="35" spans="1:11" ht="27" thickBot="1" x14ac:dyDescent="0.45">
      <c r="A35" s="76">
        <v>10</v>
      </c>
      <c r="B35" s="76" t="s">
        <v>99</v>
      </c>
      <c r="C35" s="43"/>
      <c r="D35" s="43" t="s">
        <v>100</v>
      </c>
      <c r="E35" s="43"/>
      <c r="F35" s="43">
        <v>1</v>
      </c>
      <c r="G35" s="43">
        <v>34</v>
      </c>
      <c r="H35" s="43">
        <v>1</v>
      </c>
      <c r="I35" s="43">
        <v>34</v>
      </c>
      <c r="J35" s="44">
        <v>68</v>
      </c>
      <c r="K35" s="70"/>
    </row>
    <row r="36" spans="1:11" ht="53.25" thickBot="1" x14ac:dyDescent="0.45">
      <c r="A36" s="76"/>
      <c r="B36" s="76"/>
      <c r="C36" s="43"/>
      <c r="D36" s="32" t="s">
        <v>101</v>
      </c>
      <c r="E36" s="43"/>
      <c r="F36" s="43">
        <v>1</v>
      </c>
      <c r="G36" s="43">
        <v>34</v>
      </c>
      <c r="H36" s="43">
        <v>1</v>
      </c>
      <c r="I36" s="43">
        <v>34</v>
      </c>
      <c r="J36" s="44">
        <v>68</v>
      </c>
      <c r="K36" s="70"/>
    </row>
    <row r="37" spans="1:11" ht="27" thickBot="1" x14ac:dyDescent="0.45">
      <c r="A37" s="76"/>
      <c r="B37" s="76"/>
      <c r="C37" s="43"/>
      <c r="D37" s="43" t="s">
        <v>13</v>
      </c>
      <c r="E37" s="43"/>
      <c r="F37" s="43">
        <v>1</v>
      </c>
      <c r="G37" s="43">
        <v>34</v>
      </c>
      <c r="H37" s="43">
        <v>1</v>
      </c>
      <c r="I37" s="43">
        <v>34</v>
      </c>
      <c r="J37" s="44">
        <v>68</v>
      </c>
      <c r="K37" s="70"/>
    </row>
    <row r="38" spans="1:11" ht="27" thickBot="1" x14ac:dyDescent="0.45">
      <c r="A38" s="77" t="s">
        <v>102</v>
      </c>
      <c r="B38" s="77"/>
      <c r="C38" s="77"/>
      <c r="D38" s="77"/>
      <c r="E38" s="43"/>
      <c r="F38" s="45">
        <f>SUM(F35:F37)</f>
        <v>3</v>
      </c>
      <c r="G38" s="43">
        <f t="shared" ref="G38:J38" si="6">SUM(G35:G37)</f>
        <v>102</v>
      </c>
      <c r="H38" s="45">
        <f t="shared" si="6"/>
        <v>3</v>
      </c>
      <c r="I38" s="43">
        <f t="shared" si="6"/>
        <v>102</v>
      </c>
      <c r="J38" s="44">
        <f t="shared" si="6"/>
        <v>204</v>
      </c>
      <c r="K38" s="70"/>
    </row>
    <row r="39" spans="1:11" ht="26.25" x14ac:dyDescent="0.4">
      <c r="A39" s="28"/>
      <c r="B39" s="27"/>
      <c r="C39" s="27"/>
      <c r="D39" s="27"/>
      <c r="E39" s="27"/>
      <c r="F39" s="27"/>
      <c r="G39" s="27"/>
      <c r="H39" s="27"/>
      <c r="I39" s="27"/>
      <c r="J39" s="27"/>
      <c r="K39" s="16"/>
    </row>
    <row r="40" spans="1:11" ht="26.25" x14ac:dyDescent="0.4">
      <c r="A40" s="28" t="s">
        <v>43</v>
      </c>
      <c r="B40" s="27"/>
      <c r="C40" s="27"/>
      <c r="D40" s="27"/>
      <c r="E40" s="27"/>
      <c r="F40" s="27"/>
      <c r="G40" s="27"/>
      <c r="H40" s="27"/>
      <c r="I40" s="27"/>
      <c r="J40" s="27"/>
      <c r="K40" s="16"/>
    </row>
    <row r="41" spans="1:11" ht="26.25" x14ac:dyDescent="0.4">
      <c r="A41" s="26" t="s">
        <v>44</v>
      </c>
      <c r="B41" s="27"/>
      <c r="C41" s="27"/>
      <c r="D41" s="27"/>
      <c r="E41" s="27"/>
      <c r="F41" s="27"/>
      <c r="G41" s="27"/>
      <c r="H41" s="27"/>
      <c r="I41" s="27"/>
      <c r="J41" s="27"/>
      <c r="K41" s="16"/>
    </row>
    <row r="42" spans="1:11" ht="26.25" x14ac:dyDescent="0.4">
      <c r="A42" s="26" t="s">
        <v>45</v>
      </c>
      <c r="B42" s="27"/>
      <c r="C42" s="27"/>
      <c r="D42" s="27"/>
      <c r="E42" s="27"/>
      <c r="F42" s="27"/>
      <c r="G42" s="27"/>
      <c r="H42" s="27"/>
      <c r="I42" s="27"/>
      <c r="J42" s="27"/>
      <c r="K42" s="16"/>
    </row>
    <row r="43" spans="1:11" ht="26.25" x14ac:dyDescent="0.4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16"/>
    </row>
    <row r="44" spans="1:11" ht="26.25" x14ac:dyDescent="0.4">
      <c r="A44" s="7"/>
      <c r="B44" s="7"/>
      <c r="C44" s="7"/>
      <c r="D44" s="7"/>
      <c r="E44" s="7"/>
      <c r="F44" s="7"/>
      <c r="G44" s="7"/>
      <c r="H44" s="7"/>
      <c r="I44" s="7"/>
      <c r="J44" s="7"/>
      <c r="K44" s="3"/>
    </row>
    <row r="45" spans="1:11" ht="26.25" x14ac:dyDescent="0.4">
      <c r="A45" s="7"/>
      <c r="B45" s="7"/>
      <c r="C45" s="7"/>
      <c r="D45" s="7"/>
      <c r="E45" s="7"/>
      <c r="F45" s="7"/>
      <c r="G45" s="7"/>
      <c r="H45" s="7"/>
      <c r="I45" s="7"/>
      <c r="J45" s="7"/>
      <c r="K45" s="3"/>
    </row>
    <row r="46" spans="1:11" ht="18.75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</sheetData>
  <sheetProtection algorithmName="SHA-512" hashValue="ywBLFb9Pug7Mm1MVtXGsDbBf+zSr2ip/IcTHgx53/dxk+ffk70FDb8MM+OdiuhAf0CNji6PppCcpmhAomsGXSQ==" saltValue="gj9R7sPFRs/iYS5zEv4Vcw==" spinCount="100000" sheet="1" formatCells="0" formatColumns="0" formatRows="0" insertColumns="0" insertRows="0" insertHyperlinks="0" deleteColumns="0" deleteRows="0" sort="0" autoFilter="0" pivotTables="0"/>
  <mergeCells count="27">
    <mergeCell ref="K11:K12"/>
    <mergeCell ref="A13:A14"/>
    <mergeCell ref="B13:B14"/>
    <mergeCell ref="C6:E6"/>
    <mergeCell ref="C7:E7"/>
    <mergeCell ref="A11:A12"/>
    <mergeCell ref="B11:B12"/>
    <mergeCell ref="C11:C12"/>
    <mergeCell ref="D11:D12"/>
    <mergeCell ref="E11:E12"/>
    <mergeCell ref="A16:A18"/>
    <mergeCell ref="B16:B18"/>
    <mergeCell ref="F11:G11"/>
    <mergeCell ref="H11:I11"/>
    <mergeCell ref="J11:J12"/>
    <mergeCell ref="A19:A22"/>
    <mergeCell ref="B19:B22"/>
    <mergeCell ref="A23:A25"/>
    <mergeCell ref="B23:B25"/>
    <mergeCell ref="A26:A27"/>
    <mergeCell ref="B26:B27"/>
    <mergeCell ref="A35:A37"/>
    <mergeCell ref="B35:B37"/>
    <mergeCell ref="A38:D38"/>
    <mergeCell ref="A29:A32"/>
    <mergeCell ref="B29:B32"/>
    <mergeCell ref="A33:D33"/>
  </mergeCells>
  <dataValidations count="2">
    <dataValidation type="list" allowBlank="1" showInputMessage="1" showErrorMessage="1" sqref="E29:E32">
      <formula1>Эл</formula1>
    </dataValidation>
    <dataValidation type="list" allowBlank="1" showInputMessage="1" showErrorMessage="1" sqref="E19:E20 E14:E15">
      <formula1>Уровень</formula1>
    </dataValidation>
  </dataValidations>
  <pageMargins left="0.7" right="0.7" top="0.75" bottom="0.75" header="0.3" footer="0.3"/>
  <pageSetup paperSize="9" scale="39" orientation="portrait" horizontalDpi="0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'не трогать'!$A$2:$A$3</xm:f>
          </x14:formula1>
          <xm:sqref>E22:E25 E16:E17</xm:sqref>
        </x14:dataValidation>
        <x14:dataValidation type="list" allowBlank="1" showInputMessage="1" showErrorMessage="1">
          <x14:formula1>
            <xm:f>'не трогать'!$AC$2:$AC$5</xm:f>
          </x14:formula1>
          <xm:sqref>K13:K32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45"/>
  <sheetViews>
    <sheetView zoomScale="70" zoomScaleNormal="70" workbookViewId="0">
      <selection activeCell="I14" sqref="I14"/>
    </sheetView>
  </sheetViews>
  <sheetFormatPr defaultRowHeight="15" x14ac:dyDescent="0.25"/>
  <cols>
    <col min="1" max="1" width="11" style="4" customWidth="1"/>
    <col min="2" max="2" width="45" style="4" customWidth="1"/>
    <col min="3" max="3" width="10.140625" style="4" customWidth="1"/>
    <col min="4" max="4" width="52.85546875" style="4" customWidth="1"/>
    <col min="5" max="5" width="19.85546875" style="4" customWidth="1"/>
    <col min="6" max="6" width="11.28515625" style="4" customWidth="1"/>
    <col min="7" max="7" width="12.140625" style="4" customWidth="1"/>
    <col min="8" max="8" width="11" style="4" customWidth="1"/>
    <col min="9" max="9" width="11.42578125" style="4" customWidth="1"/>
    <col min="10" max="10" width="12" style="4" customWidth="1"/>
    <col min="11" max="11" width="23" style="4" customWidth="1"/>
    <col min="12" max="16384" width="9.140625" style="4"/>
  </cols>
  <sheetData>
    <row r="1" spans="1:12" ht="35.25" customHeight="1" x14ac:dyDescent="0.4">
      <c r="A1" s="14"/>
      <c r="B1" s="14"/>
      <c r="C1" s="14"/>
      <c r="D1" s="14"/>
      <c r="E1" s="14"/>
      <c r="F1" s="14"/>
      <c r="G1" s="14"/>
      <c r="H1" s="14"/>
      <c r="I1" s="15"/>
      <c r="J1" s="14"/>
      <c r="K1" s="16"/>
    </row>
    <row r="2" spans="1:12" ht="32.25" customHeight="1" x14ac:dyDescent="0.4">
      <c r="A2" s="14"/>
      <c r="B2" s="14"/>
      <c r="C2" s="14"/>
      <c r="D2" s="14"/>
      <c r="E2" s="14"/>
      <c r="F2" s="14"/>
      <c r="G2" s="14"/>
      <c r="H2" s="14"/>
      <c r="I2" s="15"/>
      <c r="J2" s="14"/>
      <c r="K2" s="16"/>
    </row>
    <row r="3" spans="1:12" ht="32.25" customHeight="1" x14ac:dyDescent="0.4">
      <c r="A3" s="14"/>
      <c r="B3" s="14"/>
      <c r="C3" s="14"/>
      <c r="D3" s="14"/>
      <c r="E3" s="14"/>
      <c r="F3" s="14"/>
      <c r="G3" s="14"/>
      <c r="H3" s="14"/>
      <c r="I3" s="15"/>
      <c r="J3" s="14"/>
      <c r="K3" s="16"/>
    </row>
    <row r="4" spans="1:12" ht="35.25" customHeight="1" x14ac:dyDescent="0.4">
      <c r="A4" s="14"/>
      <c r="B4" s="14"/>
      <c r="C4" s="14"/>
      <c r="D4" s="14"/>
      <c r="E4" s="14"/>
      <c r="F4" s="14"/>
      <c r="G4" s="14"/>
      <c r="H4" s="14"/>
      <c r="I4" s="15"/>
      <c r="J4" s="14"/>
      <c r="K4" s="16"/>
    </row>
    <row r="5" spans="1:12" ht="32.25" customHeight="1" x14ac:dyDescent="0.4">
      <c r="A5" s="14"/>
      <c r="B5" s="14"/>
      <c r="C5" s="14"/>
      <c r="D5" s="14"/>
      <c r="E5" s="14"/>
      <c r="F5" s="34"/>
      <c r="G5" s="14"/>
      <c r="H5" s="14"/>
      <c r="I5" s="14"/>
      <c r="J5" s="14"/>
      <c r="K5" s="16"/>
    </row>
    <row r="6" spans="1:12" ht="32.25" customHeight="1" x14ac:dyDescent="0.4">
      <c r="A6" s="14"/>
      <c r="B6" s="14"/>
      <c r="C6" s="98" t="s">
        <v>39</v>
      </c>
      <c r="D6" s="98"/>
      <c r="E6" s="98"/>
      <c r="F6" s="14"/>
      <c r="G6" s="14"/>
      <c r="H6" s="14"/>
      <c r="I6" s="14"/>
      <c r="J6" s="14"/>
      <c r="K6" s="17"/>
    </row>
    <row r="7" spans="1:12" ht="32.25" customHeight="1" x14ac:dyDescent="0.4">
      <c r="A7" s="38"/>
      <c r="B7" s="38"/>
      <c r="C7" s="99" t="s">
        <v>60</v>
      </c>
      <c r="D7" s="99"/>
      <c r="E7" s="99"/>
      <c r="F7" s="2"/>
      <c r="G7" s="2"/>
      <c r="H7" s="2"/>
      <c r="I7" s="2"/>
      <c r="J7" s="2"/>
    </row>
    <row r="8" spans="1:12" ht="32.25" customHeight="1" x14ac:dyDescent="0.4">
      <c r="A8" s="14"/>
      <c r="B8" s="14"/>
      <c r="C8" s="14"/>
      <c r="D8" s="34" t="s">
        <v>40</v>
      </c>
      <c r="E8" s="14"/>
      <c r="F8" s="14"/>
      <c r="G8" s="14"/>
      <c r="H8" s="14"/>
      <c r="I8" s="14"/>
      <c r="J8" s="14"/>
      <c r="K8" s="17"/>
    </row>
    <row r="9" spans="1:12" ht="32.25" customHeight="1" x14ac:dyDescent="0.4">
      <c r="A9" s="14"/>
      <c r="B9" s="14"/>
      <c r="C9" s="14"/>
      <c r="D9" s="34" t="s">
        <v>55</v>
      </c>
      <c r="E9" s="14"/>
      <c r="F9" s="14"/>
      <c r="G9" s="14"/>
      <c r="H9" s="14"/>
      <c r="I9" s="14"/>
      <c r="J9" s="14"/>
      <c r="K9" s="17"/>
    </row>
    <row r="10" spans="1:12" ht="36.75" customHeight="1" thickBot="1" x14ac:dyDescent="0.45">
      <c r="A10" s="14"/>
      <c r="B10" s="14"/>
      <c r="C10" s="14"/>
      <c r="D10" s="34" t="s">
        <v>41</v>
      </c>
      <c r="E10" s="14"/>
      <c r="F10" s="14"/>
      <c r="G10" s="14"/>
      <c r="H10" s="14"/>
      <c r="I10" s="14"/>
      <c r="J10" s="14"/>
      <c r="K10" s="17"/>
    </row>
    <row r="11" spans="1:12" ht="42.75" customHeight="1" thickBot="1" x14ac:dyDescent="0.3">
      <c r="A11" s="91" t="s">
        <v>31</v>
      </c>
      <c r="B11" s="91" t="s">
        <v>61</v>
      </c>
      <c r="C11" s="91" t="s">
        <v>32</v>
      </c>
      <c r="D11" s="91" t="s">
        <v>98</v>
      </c>
      <c r="E11" s="91" t="s">
        <v>1</v>
      </c>
      <c r="F11" s="87" t="s">
        <v>33</v>
      </c>
      <c r="G11" s="100"/>
      <c r="H11" s="87" t="s">
        <v>34</v>
      </c>
      <c r="I11" s="88"/>
      <c r="J11" s="89" t="s">
        <v>35</v>
      </c>
      <c r="K11" s="97" t="s">
        <v>70</v>
      </c>
    </row>
    <row r="12" spans="1:12" ht="48.75" customHeight="1" thickBot="1" x14ac:dyDescent="0.3">
      <c r="A12" s="83"/>
      <c r="B12" s="83"/>
      <c r="C12" s="83"/>
      <c r="D12" s="83"/>
      <c r="E12" s="92"/>
      <c r="F12" s="30" t="s">
        <v>36</v>
      </c>
      <c r="G12" s="30" t="s">
        <v>37</v>
      </c>
      <c r="H12" s="30" t="s">
        <v>36</v>
      </c>
      <c r="I12" s="30" t="s">
        <v>37</v>
      </c>
      <c r="J12" s="90"/>
      <c r="K12" s="97"/>
    </row>
    <row r="13" spans="1:12" ht="42.75" customHeight="1" thickBot="1" x14ac:dyDescent="0.45">
      <c r="A13" s="93">
        <v>1</v>
      </c>
      <c r="B13" s="95" t="s">
        <v>28</v>
      </c>
      <c r="C13" s="47" t="s">
        <v>18</v>
      </c>
      <c r="D13" s="47" t="s">
        <v>4</v>
      </c>
      <c r="E13" s="56" t="s">
        <v>3</v>
      </c>
      <c r="F13" s="56">
        <v>2</v>
      </c>
      <c r="G13" s="56">
        <f>F13*34</f>
        <v>68</v>
      </c>
      <c r="H13" s="56">
        <v>2</v>
      </c>
      <c r="I13" s="56">
        <f>H13*34</f>
        <v>68</v>
      </c>
      <c r="J13" s="63">
        <f>G13+I13</f>
        <v>136</v>
      </c>
      <c r="K13" s="32" t="s">
        <v>73</v>
      </c>
    </row>
    <row r="14" spans="1:12" ht="53.25" customHeight="1" thickBot="1" x14ac:dyDescent="0.45">
      <c r="A14" s="94"/>
      <c r="B14" s="96"/>
      <c r="C14" s="47" t="s">
        <v>19</v>
      </c>
      <c r="D14" s="47" t="s">
        <v>5</v>
      </c>
      <c r="E14" s="56" t="s">
        <v>3</v>
      </c>
      <c r="F14" s="56">
        <f>IF(E14="У",5,3)</f>
        <v>3</v>
      </c>
      <c r="G14" s="56">
        <f t="shared" ref="G14:G32" si="0">F14*34</f>
        <v>102</v>
      </c>
      <c r="H14" s="56">
        <f>IF(E14="У",5,3)</f>
        <v>3</v>
      </c>
      <c r="I14" s="56">
        <f t="shared" ref="I14:I33" si="1">H14*34</f>
        <v>102</v>
      </c>
      <c r="J14" s="63">
        <f t="shared" ref="J14:J33" si="2">G14+I14</f>
        <v>204</v>
      </c>
      <c r="K14" s="32" t="s">
        <v>73</v>
      </c>
      <c r="L14" s="5"/>
    </row>
    <row r="15" spans="1:12" ht="63" customHeight="1" thickBot="1" x14ac:dyDescent="0.45">
      <c r="A15" s="36">
        <v>2</v>
      </c>
      <c r="B15" s="35" t="s">
        <v>29</v>
      </c>
      <c r="C15" s="49" t="s">
        <v>75</v>
      </c>
      <c r="D15" s="50" t="s">
        <v>6</v>
      </c>
      <c r="E15" s="56" t="s">
        <v>3</v>
      </c>
      <c r="F15" s="56">
        <f>IF(E15="У",6,3)</f>
        <v>3</v>
      </c>
      <c r="G15" s="56">
        <f>F15*34</f>
        <v>102</v>
      </c>
      <c r="H15" s="56">
        <f>IF(E15="У",6,3)</f>
        <v>3</v>
      </c>
      <c r="I15" s="56">
        <f t="shared" si="1"/>
        <v>102</v>
      </c>
      <c r="J15" s="63">
        <f t="shared" si="2"/>
        <v>204</v>
      </c>
      <c r="K15" s="32" t="s">
        <v>72</v>
      </c>
    </row>
    <row r="16" spans="1:12" ht="40.5" customHeight="1" thickBot="1" x14ac:dyDescent="0.45">
      <c r="A16" s="81">
        <v>3</v>
      </c>
      <c r="B16" s="84" t="s">
        <v>57</v>
      </c>
      <c r="C16" s="49" t="s">
        <v>20</v>
      </c>
      <c r="D16" s="47" t="s">
        <v>7</v>
      </c>
      <c r="E16" s="56" t="s">
        <v>3</v>
      </c>
      <c r="F16" s="56">
        <f>IF(E16="У",4,IF(E16="Б",2,IF(E16="",0)))</f>
        <v>2</v>
      </c>
      <c r="G16" s="56">
        <f t="shared" si="0"/>
        <v>68</v>
      </c>
      <c r="H16" s="56">
        <f>IF(E16="У",4,IF(E16="Б",2,IF(E16="",0)))</f>
        <v>2</v>
      </c>
      <c r="I16" s="56">
        <f t="shared" si="1"/>
        <v>68</v>
      </c>
      <c r="J16" s="63">
        <f t="shared" si="2"/>
        <v>136</v>
      </c>
      <c r="K16" s="32" t="s">
        <v>73</v>
      </c>
    </row>
    <row r="17" spans="1:11" ht="42.75" customHeight="1" thickBot="1" x14ac:dyDescent="0.45">
      <c r="A17" s="82"/>
      <c r="B17" s="85"/>
      <c r="C17" s="49" t="s">
        <v>21</v>
      </c>
      <c r="D17" s="47" t="s">
        <v>9</v>
      </c>
      <c r="E17" s="56" t="s">
        <v>3</v>
      </c>
      <c r="F17" s="56">
        <f>IF(E17="У",4,IF(E17="Б",2,IF(E17="",0)))</f>
        <v>2</v>
      </c>
      <c r="G17" s="56">
        <f>F17*34</f>
        <v>68</v>
      </c>
      <c r="H17" s="56">
        <f>IF(E17="У",4,IF(E17="Б",2,IF(E17="",0)))</f>
        <v>2</v>
      </c>
      <c r="I17" s="56">
        <f>H17*34</f>
        <v>68</v>
      </c>
      <c r="J17" s="63">
        <f>G17+I17</f>
        <v>136</v>
      </c>
      <c r="K17" s="32" t="s">
        <v>73</v>
      </c>
    </row>
    <row r="18" spans="1:11" ht="40.5" customHeight="1" thickBot="1" x14ac:dyDescent="0.45">
      <c r="A18" s="82"/>
      <c r="B18" s="85"/>
      <c r="C18" s="49" t="s">
        <v>91</v>
      </c>
      <c r="D18" s="47" t="s">
        <v>8</v>
      </c>
      <c r="E18" s="56" t="s">
        <v>3</v>
      </c>
      <c r="F18" s="56">
        <f>IF(E18="У",3,IF(E18="Б",1,IF(E18="",0)))</f>
        <v>1</v>
      </c>
      <c r="G18" s="56">
        <f t="shared" si="0"/>
        <v>34</v>
      </c>
      <c r="H18" s="56">
        <f>IF(E18="У",3,IF(E18="Б",1,IF(E18="",0)))</f>
        <v>1</v>
      </c>
      <c r="I18" s="56">
        <f t="shared" si="1"/>
        <v>34</v>
      </c>
      <c r="J18" s="63">
        <f t="shared" si="2"/>
        <v>68</v>
      </c>
      <c r="K18" s="32" t="s">
        <v>73</v>
      </c>
    </row>
    <row r="19" spans="1:11" ht="39" customHeight="1" thickBot="1" x14ac:dyDescent="0.45">
      <c r="A19" s="81">
        <v>4</v>
      </c>
      <c r="B19" s="84" t="s">
        <v>30</v>
      </c>
      <c r="C19" s="52" t="s">
        <v>22</v>
      </c>
      <c r="D19" s="53" t="s">
        <v>66</v>
      </c>
      <c r="E19" s="57" t="s">
        <v>3</v>
      </c>
      <c r="F19" s="56">
        <f>IF(E19="У",4,IF(E19="Б",2,IF(E19="",0)))</f>
        <v>2</v>
      </c>
      <c r="G19" s="56">
        <f t="shared" si="0"/>
        <v>68</v>
      </c>
      <c r="H19" s="56">
        <f>IF(E19="У",4,IF(E19="Б",3,IF(E19="",0)))</f>
        <v>3</v>
      </c>
      <c r="I19" s="56">
        <f t="shared" si="1"/>
        <v>102</v>
      </c>
      <c r="J19" s="63">
        <f t="shared" si="2"/>
        <v>170</v>
      </c>
      <c r="K19" s="32" t="s">
        <v>73</v>
      </c>
    </row>
    <row r="20" spans="1:11" ht="37.5" customHeight="1" thickBot="1" x14ac:dyDescent="0.45">
      <c r="A20" s="82"/>
      <c r="B20" s="85"/>
      <c r="C20" s="52" t="s">
        <v>23</v>
      </c>
      <c r="D20" s="53" t="s">
        <v>67</v>
      </c>
      <c r="E20" s="57" t="s">
        <v>3</v>
      </c>
      <c r="F20" s="56">
        <f>IF(E20="У",3,IF(E20="Б",2,IF(E20="",0)))</f>
        <v>2</v>
      </c>
      <c r="G20" s="56">
        <f t="shared" si="0"/>
        <v>68</v>
      </c>
      <c r="H20" s="56">
        <f>IF(E20="У",3,IF(E20="Б",1,IF(E20="",0)))</f>
        <v>1</v>
      </c>
      <c r="I20" s="56">
        <f t="shared" si="1"/>
        <v>34</v>
      </c>
      <c r="J20" s="63">
        <f t="shared" si="2"/>
        <v>102</v>
      </c>
      <c r="K20" s="32" t="s">
        <v>73</v>
      </c>
    </row>
    <row r="21" spans="1:11" ht="39" customHeight="1" thickBot="1" x14ac:dyDescent="0.45">
      <c r="A21" s="82"/>
      <c r="B21" s="85"/>
      <c r="C21" s="52" t="s">
        <v>24</v>
      </c>
      <c r="D21" s="53" t="s">
        <v>68</v>
      </c>
      <c r="E21" s="57" t="s">
        <v>3</v>
      </c>
      <c r="F21" s="56">
        <f>IF(E21="У",1,IF(E21="Б",1,IF(E21="",0)))</f>
        <v>1</v>
      </c>
      <c r="G21" s="56">
        <f t="shared" si="0"/>
        <v>34</v>
      </c>
      <c r="H21" s="56">
        <f>IF(E21="У",1,IF(E21="Б",1,IF(E21="",0)))</f>
        <v>1</v>
      </c>
      <c r="I21" s="56">
        <f t="shared" si="1"/>
        <v>34</v>
      </c>
      <c r="J21" s="63">
        <f t="shared" si="2"/>
        <v>68</v>
      </c>
      <c r="K21" s="32" t="s">
        <v>73</v>
      </c>
    </row>
    <row r="22" spans="1:11" ht="45" customHeight="1" thickBot="1" x14ac:dyDescent="0.45">
      <c r="A22" s="83"/>
      <c r="B22" s="86"/>
      <c r="C22" s="49" t="s">
        <v>92</v>
      </c>
      <c r="D22" s="47" t="s">
        <v>0</v>
      </c>
      <c r="E22" s="56" t="s">
        <v>3</v>
      </c>
      <c r="F22" s="56">
        <f>IF(E22="У",4,IF(E22="Б",1,IF(E22="",0)))</f>
        <v>1</v>
      </c>
      <c r="G22" s="56">
        <f t="shared" si="0"/>
        <v>34</v>
      </c>
      <c r="H22" s="56">
        <f>IF(E22="У",4,IF(E22="Б",1,IF(E22="",0)))</f>
        <v>1</v>
      </c>
      <c r="I22" s="56">
        <f t="shared" si="1"/>
        <v>34</v>
      </c>
      <c r="J22" s="63">
        <f t="shared" si="2"/>
        <v>68</v>
      </c>
      <c r="K22" s="32" t="s">
        <v>73</v>
      </c>
    </row>
    <row r="23" spans="1:11" ht="34.5" customHeight="1" thickBot="1" x14ac:dyDescent="0.45">
      <c r="A23" s="82">
        <v>5</v>
      </c>
      <c r="B23" s="85" t="s">
        <v>56</v>
      </c>
      <c r="C23" s="49" t="s">
        <v>64</v>
      </c>
      <c r="D23" s="47" t="s">
        <v>11</v>
      </c>
      <c r="E23" s="56" t="s">
        <v>3</v>
      </c>
      <c r="F23" s="56">
        <f>IF(E23="У",5,IF(E23="Б",2,IF(E23="",0)))</f>
        <v>2</v>
      </c>
      <c r="G23" s="56">
        <f t="shared" si="0"/>
        <v>68</v>
      </c>
      <c r="H23" s="56">
        <f>IF(E23="У",5,IF(E23="Б",2,IF(E23="",0)))</f>
        <v>2</v>
      </c>
      <c r="I23" s="56">
        <f t="shared" si="1"/>
        <v>68</v>
      </c>
      <c r="J23" s="63">
        <f t="shared" si="2"/>
        <v>136</v>
      </c>
      <c r="K23" s="32" t="s">
        <v>73</v>
      </c>
    </row>
    <row r="24" spans="1:11" ht="54" customHeight="1" thickBot="1" x14ac:dyDescent="0.45">
      <c r="A24" s="82"/>
      <c r="B24" s="85"/>
      <c r="C24" s="22" t="s">
        <v>93</v>
      </c>
      <c r="D24" s="18" t="s">
        <v>12</v>
      </c>
      <c r="E24" s="66" t="s">
        <v>2</v>
      </c>
      <c r="F24" s="56">
        <f>IF(E24="У",3,IF(E24="Б",1,IF(E24="",0)))</f>
        <v>3</v>
      </c>
      <c r="G24" s="56">
        <f t="shared" si="0"/>
        <v>102</v>
      </c>
      <c r="H24" s="56">
        <f>IF(E24="У",3,IF(E24="Б",1,IF(E24="",0)))</f>
        <v>3</v>
      </c>
      <c r="I24" s="56">
        <f t="shared" si="1"/>
        <v>102</v>
      </c>
      <c r="J24" s="63">
        <f t="shared" si="2"/>
        <v>204</v>
      </c>
      <c r="K24" s="32" t="s">
        <v>72</v>
      </c>
    </row>
    <row r="25" spans="1:11" ht="38.25" customHeight="1" thickBot="1" x14ac:dyDescent="0.45">
      <c r="A25" s="82"/>
      <c r="B25" s="85"/>
      <c r="C25" s="20" t="s">
        <v>65</v>
      </c>
      <c r="D25" s="18" t="s">
        <v>10</v>
      </c>
      <c r="E25" s="66" t="s">
        <v>2</v>
      </c>
      <c r="F25" s="56">
        <f>IF(E25="У",3,IF(E25="Б",1,IF(E25="",0)))</f>
        <v>3</v>
      </c>
      <c r="G25" s="56">
        <f>F25*34</f>
        <v>102</v>
      </c>
      <c r="H25" s="56">
        <f>IF(E25="У",3,IF(E25="Б",1,IF(E25="",0)))</f>
        <v>3</v>
      </c>
      <c r="I25" s="56">
        <f>H25*34</f>
        <v>102</v>
      </c>
      <c r="J25" s="63">
        <f>G25+I25</f>
        <v>204</v>
      </c>
      <c r="K25" s="32" t="s">
        <v>73</v>
      </c>
    </row>
    <row r="26" spans="1:11" ht="38.25" customHeight="1" thickBot="1" x14ac:dyDescent="0.45">
      <c r="A26" s="81">
        <v>6</v>
      </c>
      <c r="B26" s="84" t="s">
        <v>58</v>
      </c>
      <c r="C26" s="49" t="s">
        <v>25</v>
      </c>
      <c r="D26" s="47" t="s">
        <v>13</v>
      </c>
      <c r="E26" s="56" t="s">
        <v>3</v>
      </c>
      <c r="F26" s="56">
        <v>2</v>
      </c>
      <c r="G26" s="56">
        <f t="shared" si="0"/>
        <v>68</v>
      </c>
      <c r="H26" s="56">
        <v>2</v>
      </c>
      <c r="I26" s="56">
        <f t="shared" si="1"/>
        <v>68</v>
      </c>
      <c r="J26" s="63">
        <f t="shared" si="2"/>
        <v>136</v>
      </c>
      <c r="K26" s="32" t="s">
        <v>73</v>
      </c>
    </row>
    <row r="27" spans="1:11" ht="51.75" customHeight="1" thickBot="1" x14ac:dyDescent="0.45">
      <c r="A27" s="83"/>
      <c r="B27" s="86"/>
      <c r="C27" s="49" t="s">
        <v>94</v>
      </c>
      <c r="D27" s="50" t="s">
        <v>14</v>
      </c>
      <c r="E27" s="56" t="s">
        <v>3</v>
      </c>
      <c r="F27" s="56">
        <v>1</v>
      </c>
      <c r="G27" s="56">
        <f t="shared" si="0"/>
        <v>34</v>
      </c>
      <c r="H27" s="56">
        <v>1</v>
      </c>
      <c r="I27" s="56">
        <f t="shared" si="1"/>
        <v>34</v>
      </c>
      <c r="J27" s="63">
        <f t="shared" si="2"/>
        <v>68</v>
      </c>
      <c r="K27" s="32" t="s">
        <v>73</v>
      </c>
    </row>
    <row r="28" spans="1:11" ht="78" customHeight="1" thickBot="1" x14ac:dyDescent="0.45">
      <c r="A28" s="37">
        <v>7</v>
      </c>
      <c r="B28" s="25"/>
      <c r="C28" s="49" t="s">
        <v>26</v>
      </c>
      <c r="D28" s="53" t="s">
        <v>15</v>
      </c>
      <c r="E28" s="56" t="s">
        <v>59</v>
      </c>
      <c r="F28" s="56">
        <f>IF(E28="ИП",1,0)</f>
        <v>1</v>
      </c>
      <c r="G28" s="56">
        <f t="shared" si="0"/>
        <v>34</v>
      </c>
      <c r="H28" s="56">
        <f>IF(E28="ИП",1,0)</f>
        <v>1</v>
      </c>
      <c r="I28" s="56">
        <f t="shared" si="1"/>
        <v>34</v>
      </c>
      <c r="J28" s="63">
        <f t="shared" si="2"/>
        <v>68</v>
      </c>
      <c r="K28" s="32" t="s">
        <v>90</v>
      </c>
    </row>
    <row r="29" spans="1:11" ht="60" customHeight="1" thickBot="1" x14ac:dyDescent="0.45">
      <c r="A29" s="81">
        <v>8</v>
      </c>
      <c r="B29" s="84" t="s">
        <v>62</v>
      </c>
      <c r="C29" s="49" t="s">
        <v>27</v>
      </c>
      <c r="D29" s="50" t="s">
        <v>16</v>
      </c>
      <c r="E29" s="48" t="s">
        <v>38</v>
      </c>
      <c r="F29" s="56">
        <f>IF(E29="Эл",1,0)</f>
        <v>1</v>
      </c>
      <c r="G29" s="56">
        <f t="shared" si="0"/>
        <v>34</v>
      </c>
      <c r="H29" s="56">
        <f>IF(E29="Эл",1,0)</f>
        <v>1</v>
      </c>
      <c r="I29" s="56">
        <f t="shared" si="1"/>
        <v>34</v>
      </c>
      <c r="J29" s="63">
        <f t="shared" si="2"/>
        <v>68</v>
      </c>
      <c r="K29" s="32" t="str">
        <f t="shared" ref="K29:K31" si="3">IF(E29="","",IF(E29="Эл","Тест"))</f>
        <v>Тест</v>
      </c>
    </row>
    <row r="30" spans="1:11" ht="56.25" customHeight="1" thickBot="1" x14ac:dyDescent="0.45">
      <c r="A30" s="82"/>
      <c r="B30" s="85"/>
      <c r="C30" s="49" t="s">
        <v>95</v>
      </c>
      <c r="D30" s="50" t="s">
        <v>69</v>
      </c>
      <c r="E30" s="48"/>
      <c r="F30" s="56">
        <f t="shared" ref="F30:F32" si="4">IF(E30="Эл",1,0)</f>
        <v>0</v>
      </c>
      <c r="G30" s="56">
        <f t="shared" si="0"/>
        <v>0</v>
      </c>
      <c r="H30" s="56">
        <f t="shared" ref="H30:H32" si="5">IF(E30="Эл",1,0)</f>
        <v>0</v>
      </c>
      <c r="I30" s="56">
        <f t="shared" si="1"/>
        <v>0</v>
      </c>
      <c r="J30" s="63">
        <f t="shared" si="2"/>
        <v>0</v>
      </c>
      <c r="K30" s="32" t="str">
        <f t="shared" si="3"/>
        <v/>
      </c>
    </row>
    <row r="31" spans="1:11" ht="56.25" customHeight="1" thickBot="1" x14ac:dyDescent="0.45">
      <c r="A31" s="82"/>
      <c r="B31" s="85"/>
      <c r="C31" s="49" t="s">
        <v>96</v>
      </c>
      <c r="D31" s="50" t="s">
        <v>89</v>
      </c>
      <c r="E31" s="48"/>
      <c r="F31" s="56">
        <f t="shared" si="4"/>
        <v>0</v>
      </c>
      <c r="G31" s="56">
        <f t="shared" si="0"/>
        <v>0</v>
      </c>
      <c r="H31" s="56">
        <f t="shared" si="5"/>
        <v>0</v>
      </c>
      <c r="I31" s="56">
        <f t="shared" si="1"/>
        <v>0</v>
      </c>
      <c r="J31" s="63">
        <f t="shared" si="2"/>
        <v>0</v>
      </c>
      <c r="K31" s="32" t="str">
        <f t="shared" si="3"/>
        <v/>
      </c>
    </row>
    <row r="32" spans="1:11" ht="48" customHeight="1" thickBot="1" x14ac:dyDescent="0.45">
      <c r="A32" s="82"/>
      <c r="B32" s="85"/>
      <c r="C32" s="20" t="s">
        <v>97</v>
      </c>
      <c r="D32" s="24" t="s">
        <v>17</v>
      </c>
      <c r="E32" s="66" t="s">
        <v>38</v>
      </c>
      <c r="F32" s="56">
        <f t="shared" si="4"/>
        <v>1</v>
      </c>
      <c r="G32" s="56">
        <f t="shared" si="0"/>
        <v>34</v>
      </c>
      <c r="H32" s="56">
        <f t="shared" si="5"/>
        <v>1</v>
      </c>
      <c r="I32" s="56">
        <f t="shared" si="1"/>
        <v>34</v>
      </c>
      <c r="J32" s="63">
        <f t="shared" si="2"/>
        <v>68</v>
      </c>
      <c r="K32" s="32" t="str">
        <f>IF(E32="","",IF(E32="Эл","Тест"))</f>
        <v>Тест</v>
      </c>
    </row>
    <row r="33" spans="1:11" ht="44.25" customHeight="1" thickBot="1" x14ac:dyDescent="0.35">
      <c r="A33" s="78" t="s">
        <v>63</v>
      </c>
      <c r="B33" s="79"/>
      <c r="C33" s="79"/>
      <c r="D33" s="80"/>
      <c r="E33" s="9"/>
      <c r="F33" s="29">
        <f>SUM(F13:F32)</f>
        <v>33</v>
      </c>
      <c r="G33" s="30">
        <f>SUM(G13:G32)</f>
        <v>1122</v>
      </c>
      <c r="H33" s="29">
        <f>SUM(H13:H32)</f>
        <v>33</v>
      </c>
      <c r="I33" s="30">
        <f t="shared" si="1"/>
        <v>1122</v>
      </c>
      <c r="J33" s="12">
        <f t="shared" si="2"/>
        <v>2244</v>
      </c>
      <c r="K33" s="33"/>
    </row>
    <row r="34" spans="1:11" ht="27" thickBot="1" x14ac:dyDescent="0.45">
      <c r="A34" s="26" t="s">
        <v>42</v>
      </c>
      <c r="B34" s="27"/>
      <c r="C34" s="27"/>
      <c r="D34" s="27"/>
      <c r="E34" s="27"/>
      <c r="F34" s="27"/>
      <c r="G34" s="27"/>
      <c r="H34" s="27"/>
      <c r="I34" s="27"/>
      <c r="J34" s="27"/>
      <c r="K34" s="16"/>
    </row>
    <row r="35" spans="1:11" ht="27" thickBot="1" x14ac:dyDescent="0.45">
      <c r="A35" s="76">
        <v>10</v>
      </c>
      <c r="B35" s="76" t="s">
        <v>99</v>
      </c>
      <c r="C35" s="43"/>
      <c r="D35" s="43" t="s">
        <v>100</v>
      </c>
      <c r="E35" s="43"/>
      <c r="F35" s="43">
        <v>1</v>
      </c>
      <c r="G35" s="43">
        <v>34</v>
      </c>
      <c r="H35" s="43">
        <v>1</v>
      </c>
      <c r="I35" s="43">
        <v>34</v>
      </c>
      <c r="J35" s="44">
        <v>68</v>
      </c>
      <c r="K35" s="70"/>
    </row>
    <row r="36" spans="1:11" ht="53.25" thickBot="1" x14ac:dyDescent="0.45">
      <c r="A36" s="76"/>
      <c r="B36" s="76"/>
      <c r="C36" s="43"/>
      <c r="D36" s="32" t="s">
        <v>101</v>
      </c>
      <c r="E36" s="43"/>
      <c r="F36" s="43">
        <v>1</v>
      </c>
      <c r="G36" s="43">
        <v>34</v>
      </c>
      <c r="H36" s="43">
        <v>1</v>
      </c>
      <c r="I36" s="43">
        <v>34</v>
      </c>
      <c r="J36" s="44">
        <v>68</v>
      </c>
      <c r="K36" s="70"/>
    </row>
    <row r="37" spans="1:11" ht="27" thickBot="1" x14ac:dyDescent="0.45">
      <c r="A37" s="76"/>
      <c r="B37" s="76"/>
      <c r="C37" s="43"/>
      <c r="D37" s="43" t="s">
        <v>13</v>
      </c>
      <c r="E37" s="43"/>
      <c r="F37" s="43">
        <v>1</v>
      </c>
      <c r="G37" s="43">
        <v>34</v>
      </c>
      <c r="H37" s="43">
        <v>1</v>
      </c>
      <c r="I37" s="43">
        <v>34</v>
      </c>
      <c r="J37" s="44">
        <v>68</v>
      </c>
      <c r="K37" s="70"/>
    </row>
    <row r="38" spans="1:11" ht="27" thickBot="1" x14ac:dyDescent="0.45">
      <c r="A38" s="77" t="s">
        <v>102</v>
      </c>
      <c r="B38" s="77"/>
      <c r="C38" s="77"/>
      <c r="D38" s="77"/>
      <c r="E38" s="43"/>
      <c r="F38" s="45">
        <f>SUM(F35:F37)</f>
        <v>3</v>
      </c>
      <c r="G38" s="43">
        <f t="shared" ref="G38:J38" si="6">SUM(G35:G37)</f>
        <v>102</v>
      </c>
      <c r="H38" s="45">
        <f t="shared" si="6"/>
        <v>3</v>
      </c>
      <c r="I38" s="43">
        <f t="shared" si="6"/>
        <v>102</v>
      </c>
      <c r="J38" s="44">
        <f t="shared" si="6"/>
        <v>204</v>
      </c>
      <c r="K38" s="70"/>
    </row>
    <row r="39" spans="1:11" ht="26.25" x14ac:dyDescent="0.4">
      <c r="A39" s="28" t="s">
        <v>43</v>
      </c>
      <c r="B39" s="27"/>
      <c r="C39" s="27"/>
      <c r="D39" s="27"/>
      <c r="E39" s="27"/>
      <c r="F39" s="27"/>
      <c r="G39" s="27"/>
      <c r="H39" s="27"/>
      <c r="I39" s="27"/>
      <c r="J39" s="27"/>
      <c r="K39" s="16"/>
    </row>
    <row r="40" spans="1:11" ht="26.25" x14ac:dyDescent="0.4">
      <c r="A40" s="26" t="s">
        <v>44</v>
      </c>
      <c r="B40" s="27"/>
      <c r="C40" s="27"/>
      <c r="D40" s="27"/>
      <c r="E40" s="27"/>
      <c r="F40" s="27"/>
      <c r="G40" s="27"/>
      <c r="H40" s="27"/>
      <c r="I40" s="27"/>
      <c r="J40" s="27"/>
      <c r="K40" s="16"/>
    </row>
    <row r="41" spans="1:11" ht="26.25" x14ac:dyDescent="0.4">
      <c r="A41" s="26" t="s">
        <v>45</v>
      </c>
      <c r="B41" s="27"/>
      <c r="C41" s="27"/>
      <c r="D41" s="27"/>
      <c r="E41" s="27"/>
      <c r="F41" s="27"/>
      <c r="G41" s="27"/>
      <c r="H41" s="27"/>
      <c r="I41" s="27"/>
      <c r="J41" s="27"/>
      <c r="K41" s="16"/>
    </row>
    <row r="42" spans="1:11" ht="26.25" x14ac:dyDescent="0.4">
      <c r="A42" s="27"/>
      <c r="B42" s="27"/>
      <c r="C42" s="27"/>
      <c r="D42" s="27"/>
      <c r="E42" s="27"/>
      <c r="F42" s="27"/>
      <c r="G42" s="27"/>
      <c r="H42" s="27"/>
      <c r="I42" s="27"/>
      <c r="J42" s="27"/>
      <c r="K42" s="16"/>
    </row>
    <row r="43" spans="1:11" ht="26.25" x14ac:dyDescent="0.4">
      <c r="A43" s="7"/>
      <c r="B43" s="7"/>
      <c r="C43" s="7"/>
      <c r="D43" s="7"/>
      <c r="E43" s="7"/>
      <c r="F43" s="7"/>
      <c r="G43" s="7"/>
      <c r="H43" s="7"/>
      <c r="I43" s="7"/>
      <c r="J43" s="7"/>
      <c r="K43" s="3"/>
    </row>
    <row r="44" spans="1:11" ht="26.25" x14ac:dyDescent="0.4">
      <c r="A44" s="7"/>
      <c r="B44" s="7"/>
      <c r="C44" s="7"/>
      <c r="D44" s="7"/>
      <c r="E44" s="7"/>
      <c r="F44" s="7"/>
      <c r="G44" s="7"/>
      <c r="H44" s="7"/>
      <c r="I44" s="7"/>
      <c r="J44" s="7"/>
      <c r="K44" s="3"/>
    </row>
    <row r="45" spans="1:11" ht="18.75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</sheetData>
  <sheetProtection algorithmName="SHA-512" hashValue="Wcy6tImD4ONsJmA/DYEQ6a9/nRwI9utge2JIH3Uo+yU+ooL3vAVW2Y50UR6BjfJMOubTwib5gWpxR59vAthHsg==" saltValue="rhDWP+eXzmu6x761eaeZag==" spinCount="100000" sheet="1" formatCells="0" formatColumns="0" formatRows="0" insertColumns="0" insertRows="0" insertHyperlinks="0" deleteColumns="0" deleteRows="0" sort="0" autoFilter="0" pivotTables="0"/>
  <mergeCells count="27">
    <mergeCell ref="K11:K12"/>
    <mergeCell ref="A13:A14"/>
    <mergeCell ref="B13:B14"/>
    <mergeCell ref="C6:E6"/>
    <mergeCell ref="C7:E7"/>
    <mergeCell ref="A11:A12"/>
    <mergeCell ref="B11:B12"/>
    <mergeCell ref="C11:C12"/>
    <mergeCell ref="D11:D12"/>
    <mergeCell ref="E11:E12"/>
    <mergeCell ref="A16:A18"/>
    <mergeCell ref="B16:B18"/>
    <mergeCell ref="F11:G11"/>
    <mergeCell ref="H11:I11"/>
    <mergeCell ref="J11:J12"/>
    <mergeCell ref="A19:A22"/>
    <mergeCell ref="B19:B22"/>
    <mergeCell ref="A23:A25"/>
    <mergeCell ref="B23:B25"/>
    <mergeCell ref="A26:A27"/>
    <mergeCell ref="B26:B27"/>
    <mergeCell ref="A35:A37"/>
    <mergeCell ref="B35:B37"/>
    <mergeCell ref="A38:D38"/>
    <mergeCell ref="A29:A32"/>
    <mergeCell ref="B29:B32"/>
    <mergeCell ref="A33:D33"/>
  </mergeCells>
  <dataValidations count="2">
    <dataValidation type="list" allowBlank="1" showInputMessage="1" showErrorMessage="1" sqref="E29:E32">
      <formula1>Эл</formula1>
    </dataValidation>
    <dataValidation type="list" allowBlank="1" showInputMessage="1" showErrorMessage="1" sqref="E19:E20 E14:E15">
      <formula1>Уровень</formula1>
    </dataValidation>
  </dataValidations>
  <pageMargins left="0.7" right="0.7" top="0.75" bottom="0.75" header="0.3" footer="0.3"/>
  <pageSetup paperSize="9" scale="3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'не трогать'!$A$2:$A$3</xm:f>
          </x14:formula1>
          <xm:sqref>E22:E25 E16:E17</xm:sqref>
        </x14:dataValidation>
        <x14:dataValidation type="list" allowBlank="1" showInputMessage="1" showErrorMessage="1">
          <x14:formula1>
            <xm:f>'не трогать'!$AC$2:$AC$5</xm:f>
          </x14:formula1>
          <xm:sqref>K13:K32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70</vt:i4>
      </vt:variant>
    </vt:vector>
  </HeadingPairs>
  <TitlesOfParts>
    <vt:vector size="77" baseType="lpstr">
      <vt:lpstr>не трогать</vt:lpstr>
      <vt:lpstr>Инструкция </vt:lpstr>
      <vt:lpstr>ИУП(универсальный)</vt:lpstr>
      <vt:lpstr>Инженерный</vt:lpstr>
      <vt:lpstr>Инф.-технологический</vt:lpstr>
      <vt:lpstr>Гуманитарный</vt:lpstr>
      <vt:lpstr>Естеств.-научн.</vt:lpstr>
      <vt:lpstr>Гуманитарный!_1</vt:lpstr>
      <vt:lpstr>'Естеств.-научн.'!_1</vt:lpstr>
      <vt:lpstr>Инженерный!_1</vt:lpstr>
      <vt:lpstr>'Инф.-технологический'!_1</vt:lpstr>
      <vt:lpstr>_1</vt:lpstr>
      <vt:lpstr>Гуманитарный!АЯ</vt:lpstr>
      <vt:lpstr>'Естеств.-научн.'!АЯ</vt:lpstr>
      <vt:lpstr>Инженерный!АЯ</vt:lpstr>
      <vt:lpstr>'Инф.-технологический'!АЯ</vt:lpstr>
      <vt:lpstr>АЯ</vt:lpstr>
      <vt:lpstr>Гуманитарный!Б</vt:lpstr>
      <vt:lpstr>'Естеств.-научн.'!Б</vt:lpstr>
      <vt:lpstr>Инженерный!Б</vt:lpstr>
      <vt:lpstr>'Инф.-технологический'!Б</vt:lpstr>
      <vt:lpstr>Б</vt:lpstr>
      <vt:lpstr>Гуманитарный!База</vt:lpstr>
      <vt:lpstr>'Естеств.-научн.'!База</vt:lpstr>
      <vt:lpstr>Инженерный!База</vt:lpstr>
      <vt:lpstr>'Инф.-технологический'!База</vt:lpstr>
      <vt:lpstr>База</vt:lpstr>
      <vt:lpstr>Гуманитарный!ист</vt:lpstr>
      <vt:lpstr>'Естеств.-научн.'!ист</vt:lpstr>
      <vt:lpstr>Инженерный!ист</vt:lpstr>
      <vt:lpstr>'Инф.-технологический'!ист</vt:lpstr>
      <vt:lpstr>ист</vt:lpstr>
      <vt:lpstr>Гуманитарный!Количество</vt:lpstr>
      <vt:lpstr>'Естеств.-научн.'!Количество</vt:lpstr>
      <vt:lpstr>Инженерный!Количество</vt:lpstr>
      <vt:lpstr>'Инф.-технологический'!Количество</vt:lpstr>
      <vt:lpstr>Количество</vt:lpstr>
      <vt:lpstr>Гуманитарный!ЛИТ</vt:lpstr>
      <vt:lpstr>'Естеств.-научн.'!ЛИТ</vt:lpstr>
      <vt:lpstr>Инженерный!ЛИТ</vt:lpstr>
      <vt:lpstr>'Инф.-технологический'!ЛИТ</vt:lpstr>
      <vt:lpstr>ЛИТ</vt:lpstr>
      <vt:lpstr>Гуманитарный!ОБЩ</vt:lpstr>
      <vt:lpstr>'Естеств.-научн.'!ОБЩ</vt:lpstr>
      <vt:lpstr>Инженерный!ОБЩ</vt:lpstr>
      <vt:lpstr>'Инф.-технологический'!ОБЩ</vt:lpstr>
      <vt:lpstr>ОБЩ</vt:lpstr>
      <vt:lpstr>Гуманитарный!РОДЯ</vt:lpstr>
      <vt:lpstr>'Естеств.-научн.'!РОДЯ</vt:lpstr>
      <vt:lpstr>Инженерный!РОДЯ</vt:lpstr>
      <vt:lpstr>'Инф.-технологический'!РОДЯ</vt:lpstr>
      <vt:lpstr>РОДЯ</vt:lpstr>
      <vt:lpstr>Гуманитарный!РЯ</vt:lpstr>
      <vt:lpstr>'Естеств.-научн.'!РЯ</vt:lpstr>
      <vt:lpstr>Инженерный!РЯ</vt:lpstr>
      <vt:lpstr>'Инф.-технологический'!РЯ</vt:lpstr>
      <vt:lpstr>РЯ</vt:lpstr>
      <vt:lpstr>Гуманитарный!У</vt:lpstr>
      <vt:lpstr>'Естеств.-научн.'!У</vt:lpstr>
      <vt:lpstr>Инженерный!У</vt:lpstr>
      <vt:lpstr>'Инф.-технологический'!У</vt:lpstr>
      <vt:lpstr>У</vt:lpstr>
      <vt:lpstr>Гуманитарный!Уровень</vt:lpstr>
      <vt:lpstr>'Естеств.-научн.'!Уровень</vt:lpstr>
      <vt:lpstr>Инженерный!Уровень</vt:lpstr>
      <vt:lpstr>'Инф.-технологический'!Уровень</vt:lpstr>
      <vt:lpstr>Уровень</vt:lpstr>
      <vt:lpstr>Гуманитарный!Эл</vt:lpstr>
      <vt:lpstr>'Естеств.-научн.'!Эл</vt:lpstr>
      <vt:lpstr>Инженерный!Эл</vt:lpstr>
      <vt:lpstr>'Инф.-технологический'!Эл</vt:lpstr>
      <vt:lpstr>Эл</vt:lpstr>
      <vt:lpstr>Гуманитарный!ЭЛЧ</vt:lpstr>
      <vt:lpstr>'Естеств.-научн.'!ЭЛЧ</vt:lpstr>
      <vt:lpstr>Инженерный!ЭЛЧ</vt:lpstr>
      <vt:lpstr>'Инф.-технологический'!ЭЛЧ</vt:lpstr>
      <vt:lpstr>ЭЛЧ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Jeka</dc:creator>
  <cp:lastModifiedBy>user</cp:lastModifiedBy>
  <cp:lastPrinted>2023-09-07T10:02:49Z</cp:lastPrinted>
  <dcterms:created xsi:type="dcterms:W3CDTF">2022-06-21T15:27:03Z</dcterms:created>
  <dcterms:modified xsi:type="dcterms:W3CDTF">2023-11-13T13:43:25Z</dcterms:modified>
</cp:coreProperties>
</file>